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terest-Only Calculator" sheetId="1" state="visible" r:id="rId3"/>
    <sheet name="Amortization Schedu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<sst xmlns="http://schemas.openxmlformats.org/spreadsheetml/2006/main" count="60" uniqueCount="60">
  <si>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Interest-Only Loan Calculator</t>
  </si>
  <si>
    <t xml:space="preserve">Edit only the yellow cells. Everything else recalculates automatically.</t>
  </si>
  <si>
    <t xml:space="preserve">Loan Inputs</t>
  </si>
  <si>
    <t xml:space="preserve">Loan Amount ($)</t>
  </si>
  <si>
    <t xml:space="preserve">Total amount borrowed.</t>
  </si>
  <si>
    <t xml:space="preserve">Annual Interest Rate (%)</t>
  </si>
  <si>
    <t xml:space="preserve">Note rate on the loan.</t>
  </si>
  <si>
    <t xml:space="preserve">Interest-Only Period (Years)</t>
  </si>
  <si>
    <t xml:space="preserve">How long you pay interest only, with no required principal reduction.</t>
  </si>
  <si>
    <t xml:space="preserve">Total Loan Term (Years)</t>
  </si>
  <si>
    <t xml:space="preserve">Full life of the loan — IO period plus the amortizing period after it.</t>
  </si>
  <si>
    <t xml:space="preserve">Payments Per Year</t>
  </si>
  <si>
    <t xml:space="preserve">First Payment Date</t>
  </si>
  <si>
    <t xml:space="preserve">Date of the first payment.</t>
  </si>
  <si>
    <t xml:space="preserve">Extra Payment During IO Period ($) — optional</t>
  </si>
  <si>
    <t xml:space="preserve">Voluntary extra principal paid during the interest-only phase — reduces the balance early even though it isn't required.</t>
  </si>
  <si>
    <t xml:space="preserve">Extra Payment During Amortization ($) — optional</t>
  </si>
  <si>
    <t xml:space="preserve">Extra principal paid once the loan converts to a regular P&amp;I payment.</t>
  </si>
  <si>
    <t xml:space="preserve">Interest-Only Phase</t>
  </si>
  <si>
    <t xml:space="preserve">Periodic Interest Rate</t>
  </si>
  <si>
    <t xml:space="preserve">Number of IO Payments</t>
  </si>
  <si>
    <t xml:space="preserve">Number of Amortizing Payments (after IO)</t>
  </si>
  <si>
    <t xml:space="preserve">Interest-Only Payment (initial)</t>
  </si>
  <si>
    <t xml:space="preserve">Interest on the full loan amount — this is your payment as long as the balance doesn't shrink.</t>
  </si>
  <si>
    <t xml:space="preserve">IO Period Ends</t>
  </si>
  <si>
    <t xml:space="preserve">Amortization Phase (After IO Ends)</t>
  </si>
  <si>
    <t xml:space="preserve">Balance at Start of Amortization (actual)</t>
  </si>
  <si>
    <t xml:space="preserve">New P&amp;I Payment (actual, starts here)</t>
  </si>
  <si>
    <t xml:space="preserve">Once IO ends, the loan re-amortizes over the remaining years at whatever balance is left — this new payment is often noticeably higher.</t>
  </si>
  <si>
    <t xml:space="preserve">Actual Results — Full Loan Life</t>
  </si>
  <si>
    <t xml:space="preserve">Actual Number of Payments Made</t>
  </si>
  <si>
    <t xml:space="preserve">Actual Payoff Date</t>
  </si>
  <si>
    <t xml:space="preserve">Actual Total Interest Paid (life of loan)</t>
  </si>
  <si>
    <t xml:space="preserve">Total Extra Payments Made</t>
  </si>
  <si>
    <t xml:space="preserve">Cost of Choosing Interest-Only</t>
  </si>
  <si>
    <t xml:space="preserve">Number of Payments (if fully amortizing, no IO)</t>
  </si>
  <si>
    <t xml:space="preserve">Standard P&amp;I Payment (if fully amortizing, no IO)</t>
  </si>
  <si>
    <t xml:space="preserve">Total Interest If Fully Amortizing (no IO)</t>
  </si>
  <si>
    <t xml:space="preserve">EXTRA INTEREST COST OF INTEREST-ONLY STRUCTURE</t>
  </si>
  <si>
    <t xml:space="preserve">How much more total interest you pay over the life of the loan vs. amortizing from day one, because you weren't reducing principal during the IO years.</t>
  </si>
  <si>
    <t xml:space="preserve">Interest-Only Loan Amortization Schedule</t>
  </si>
  <si>
    <t xml:space="preserve">Summary (used by calculator sheet):</t>
  </si>
  <si>
    <t xml:space="preserve">Interest-only rows (blue) pay interest only; the loan then re-amortizes over the remaining term (white rows). Stops automatically once paid off. Summary totals are in column M.</t>
  </si>
  <si>
    <t xml:space="preserve">Balance at IO end</t>
  </si>
  <si>
    <t xml:space="preserve">New P&amp;I payment</t>
  </si>
  <si>
    <t xml:space="preserve">Payment #</t>
  </si>
  <si>
    <t xml:space="preserve">Payment Date</t>
  </si>
  <si>
    <t xml:space="preserve">Phase</t>
  </si>
  <si>
    <t xml:space="preserve">Beginning Balance</t>
  </si>
  <si>
    <t xml:space="preserve">Interest</t>
  </si>
  <si>
    <t xml:space="preserve">Scheduled Payment</t>
  </si>
  <si>
    <t xml:space="preserve">Extra Payment</t>
  </si>
  <si>
    <t xml:space="preserve">Total Payment</t>
  </si>
  <si>
    <t xml:space="preserve">Principal</t>
  </si>
  <si>
    <t xml:space="preserve">Ending Balance</t>
  </si>
  <si>
    <t xml:space="preserve">Actual # of payments</t>
  </si>
  <si>
    <t xml:space="preserve">Actual payoff date</t>
  </si>
  <si>
    <t xml:space="preserve">Actual total interest</t>
  </si>
  <si>
    <t xml:space="preserve">Actual total extra paid</t>
  </si>
  <si>
    <t xml:space="preserve">Totals: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</si>
</sst>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00%"/>
    <numFmt numFmtId="167" formatCode="0"/>
    <numFmt numFmtId="168" formatCode="mm/dd/yyyy"/>
    <numFmt numFmtId="169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DEBF7"/>
      </patternFill>
    </fill>
    <fill>
      <patternFill patternType="solid">
        <fgColor rgb="FFFCE4D6"/>
        <bgColor rgb="FFF2F2F2"/>
      </patternFill>
    </fill>
    <fill>
      <patternFill patternType="solid">
        <fgColor rgb="FFF2F2F2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9" fontId="11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DDEB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48"/>
  </cols>
  <sheetData>
    <row r="2" customFormat="false" ht="30" hidden="false" customHeight="true" outlineLevel="0" collapsed="false">
      <c r="B2" s="1" t="s">
        <v>0</v>
      </c>
      <c r="C2" s="1"/>
      <c r="E2" s="2"/>
    </row>
    <row r="3" customFormat="false" ht="15" hidden="false" customHeight="false" outlineLevel="0" collapsed="false">
      <c r="B3" s="3" t="s">
        <v>1</v>
      </c>
      <c r="C3" s="3"/>
    </row>
    <row r="5" customFormat="false" ht="19.5" hidden="false" customHeight="true" outlineLevel="0" collapsed="false">
      <c r="B5" s="4" t="s">
        <v>2</v>
      </c>
      <c r="C5" s="4"/>
    </row>
    <row r="6" customFormat="false" ht="15" hidden="false" customHeight="false" outlineLevel="0" collapsed="false">
      <c r="B6" s="5" t="s">
        <v>3</v>
      </c>
      <c r="C6" s="6" t="n">
        <v>400000</v>
      </c>
      <c r="E6" s="7" t="s">
        <v>4</v>
      </c>
    </row>
    <row r="7" customFormat="false" ht="15" hidden="false" customHeight="false" outlineLevel="0" collapsed="false">
      <c r="B7" s="5" t="s">
        <v>5</v>
      </c>
      <c r="C7" s="8" t="n">
        <v>0.065</v>
      </c>
      <c r="E7" s="7" t="s">
        <v>6</v>
      </c>
    </row>
    <row r="8" customFormat="false" ht="15" hidden="false" customHeight="false" outlineLevel="0" collapsed="false">
      <c r="B8" s="5" t="s">
        <v>7</v>
      </c>
      <c r="C8" s="9" t="n">
        <v>5</v>
      </c>
      <c r="E8" s="7" t="s">
        <v>8</v>
      </c>
    </row>
    <row r="9" customFormat="false" ht="15" hidden="false" customHeight="false" outlineLevel="0" collapsed="false">
      <c r="B9" s="5" t="s">
        <v>9</v>
      </c>
      <c r="C9" s="9" t="n">
        <v>30</v>
      </c>
      <c r="E9" s="7" t="s">
        <v>10</v>
      </c>
    </row>
    <row r="10" customFormat="false" ht="15" hidden="false" customHeight="false" outlineLevel="0" collapsed="false">
      <c r="B10" s="5" t="s">
        <v>11</v>
      </c>
      <c r="C10" s="9" t="n">
        <v>12</v>
      </c>
    </row>
    <row r="11" customFormat="false" ht="15" hidden="false" customHeight="false" outlineLevel="0" collapsed="false">
      <c r="B11" s="5" t="s">
        <v>12</v>
      </c>
      <c r="C11" s="10" t="n">
        <v>46266</v>
      </c>
      <c r="E11" s="7" t="s">
        <v>13</v>
      </c>
    </row>
    <row r="12" customFormat="false" ht="15" hidden="false" customHeight="false" outlineLevel="0" collapsed="false">
      <c r="B12" s="5" t="s">
        <v>14</v>
      </c>
      <c r="C12" s="6" t="n">
        <v>0</v>
      </c>
      <c r="E12" s="7" t="s">
        <v>15</v>
      </c>
    </row>
    <row r="13" customFormat="false" ht="15" hidden="false" customHeight="false" outlineLevel="0" collapsed="false">
      <c r="B13" s="5" t="s">
        <v>16</v>
      </c>
      <c r="C13" s="6" t="n">
        <v>0</v>
      </c>
      <c r="E13" s="7" t="s">
        <v>17</v>
      </c>
    </row>
    <row r="15" customFormat="false" ht="19.5" hidden="false" customHeight="true" outlineLevel="0" collapsed="false">
      <c r="B15" s="4" t="s">
        <v>18</v>
      </c>
      <c r="C15" s="4"/>
    </row>
    <row r="16" customFormat="false" ht="15" hidden="false" customHeight="false" outlineLevel="0" collapsed="false">
      <c r="B16" s="5" t="s">
        <v>19</v>
      </c>
      <c r="C16" s="11" t="n">
        <f aca="false">C7/C10</f>
        <v>0.00541666666666667</v>
      </c>
    </row>
    <row r="17" customFormat="false" ht="15" hidden="false" customHeight="false" outlineLevel="0" collapsed="false">
      <c r="B17" s="5" t="s">
        <v>20</v>
      </c>
      <c r="C17" s="12" t="n">
        <f aca="false">ROUND(C8*C10,0)</f>
        <v>60</v>
      </c>
    </row>
    <row r="18" customFormat="false" ht="15" hidden="false" customHeight="false" outlineLevel="0" collapsed="false">
      <c r="B18" s="5" t="s">
        <v>21</v>
      </c>
      <c r="C18" s="12" t="n">
        <f aca="false">ROUND((C9-C8)*C10,0)</f>
        <v>300</v>
      </c>
    </row>
    <row r="19" customFormat="false" ht="15" hidden="false" customHeight="false" outlineLevel="0" collapsed="false">
      <c r="B19" s="13" t="s">
        <v>22</v>
      </c>
      <c r="C19" s="14" t="n">
        <f aca="false">C6*C16</f>
        <v>2166.66666666667</v>
      </c>
      <c r="E19" s="7" t="s">
        <v>23</v>
      </c>
    </row>
    <row r="20" customFormat="false" ht="15" hidden="false" customHeight="false" outlineLevel="0" collapsed="false">
      <c r="B20" s="5" t="s">
        <v>24</v>
      </c>
      <c r="C20" s="15" t="n">
        <f aca="false">EDATE(C11,C17-1)</f>
        <v>48061</v>
      </c>
    </row>
    <row r="22" customFormat="false" ht="19.5" hidden="false" customHeight="true" outlineLevel="0" collapsed="false">
      <c r="B22" s="4" t="s">
        <v>25</v>
      </c>
      <c r="C22" s="4"/>
    </row>
    <row r="23" customFormat="false" ht="15" hidden="false" customHeight="false" outlineLevel="0" collapsed="false">
      <c r="B23" s="5" t="s">
        <v>26</v>
      </c>
      <c r="C23" s="16" t="n">
        <f aca="false">'Amortization Schedule'!$M$2</f>
        <v>400000</v>
      </c>
    </row>
    <row r="24" customFormat="false" ht="15" hidden="false" customHeight="false" outlineLevel="0" collapsed="false">
      <c r="B24" s="13" t="s">
        <v>27</v>
      </c>
      <c r="C24" s="14" t="n">
        <f aca="false">'Amortization Schedule'!$M$3</f>
        <v>2700.82864539056</v>
      </c>
      <c r="E24" s="7" t="s">
        <v>28</v>
      </c>
    </row>
    <row r="26" customFormat="false" ht="19.5" hidden="false" customHeight="true" outlineLevel="0" collapsed="false">
      <c r="B26" s="4" t="s">
        <v>29</v>
      </c>
      <c r="C26" s="4"/>
    </row>
    <row r="27" customFormat="false" ht="15" hidden="false" customHeight="false" outlineLevel="0" collapsed="false">
      <c r="B27" s="5" t="s">
        <v>30</v>
      </c>
      <c r="C27" s="12" t="n">
        <f aca="false">'Amortization Schedule'!$M$4</f>
        <v>360</v>
      </c>
    </row>
    <row r="28" customFormat="false" ht="15" hidden="false" customHeight="false" outlineLevel="0" collapsed="false">
      <c r="B28" s="13" t="s">
        <v>31</v>
      </c>
      <c r="C28" s="17" t="n">
        <f aca="false">'Amortization Schedule'!$M$5</f>
        <v>57193</v>
      </c>
    </row>
    <row r="29" customFormat="false" ht="15" hidden="false" customHeight="false" outlineLevel="0" collapsed="false">
      <c r="B29" s="13" t="s">
        <v>32</v>
      </c>
      <c r="C29" s="14" t="n">
        <f aca="false">'Amortization Schedule'!$M$6</f>
        <v>540248.593617168</v>
      </c>
    </row>
    <row r="30" customFormat="false" ht="15" hidden="false" customHeight="false" outlineLevel="0" collapsed="false">
      <c r="B30" s="5" t="s">
        <v>33</v>
      </c>
      <c r="C30" s="16" t="n">
        <f aca="false">'Amortization Schedule'!$M$7</f>
        <v>0</v>
      </c>
    </row>
    <row r="32" customFormat="false" ht="19.5" hidden="false" customHeight="true" outlineLevel="0" collapsed="false">
      <c r="B32" s="4" t="s">
        <v>34</v>
      </c>
      <c r="C32" s="4"/>
    </row>
    <row r="33" customFormat="false" ht="15" hidden="false" customHeight="false" outlineLevel="0" collapsed="false">
      <c r="B33" s="5" t="s">
        <v>35</v>
      </c>
      <c r="C33" s="12" t="n">
        <f aca="false">C17+C18</f>
        <v>360</v>
      </c>
    </row>
    <row r="34" customFormat="false" ht="15" hidden="false" customHeight="false" outlineLevel="0" collapsed="false">
      <c r="B34" s="5" t="s">
        <v>36</v>
      </c>
      <c r="C34" s="16" t="n">
        <f aca="false">-PMT(C16,C33,C6)</f>
        <v>2528.27209397186</v>
      </c>
    </row>
    <row r="35" customFormat="false" ht="15" hidden="false" customHeight="false" outlineLevel="0" collapsed="false">
      <c r="B35" s="5" t="s">
        <v>37</v>
      </c>
      <c r="C35" s="16" t="n">
        <f aca="false">C34*C33-C6</f>
        <v>510177.953829868</v>
      </c>
    </row>
    <row r="37" customFormat="false" ht="24" hidden="false" customHeight="true" outlineLevel="0" collapsed="false">
      <c r="B37" s="18" t="s">
        <v>38</v>
      </c>
      <c r="C37" s="19" t="n">
        <f aca="false">C29-C35</f>
        <v>30070.6397873004</v>
      </c>
      <c r="E37" s="7" t="s">
        <v>39</v>
      </c>
    </row>
  </sheetData>
  <mergeCells count="7">
    <mergeCell ref="B2:C2"/>
    <mergeCell ref="B3:C3"/>
    <mergeCell ref="B5:C5"/>
    <mergeCell ref="B15:C15"/>
    <mergeCell ref="B22:C22"/>
    <mergeCell ref="B26:C26"/>
    <mergeCell ref="B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3"/>
    <col collapsed="false" customWidth="true" hidden="false" outlineLevel="0" max="12" min="12" style="0" width="26"/>
    <col collapsed="false" customWidth="true" hidden="false" outlineLevel="0" max="13" min="13" style="0" width="22"/>
  </cols>
  <sheetData>
    <row r="1" customFormat="false" ht="27.75" hidden="false" customHeight="true" outlineLevel="0" collapsed="false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M1" s="7" t="s">
        <v>41</v>
      </c>
    </row>
    <row r="2" customFormat="false" ht="15" hidden="false" customHeight="false" outlineLevel="0" collapsed="false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L2" s="7" t="s">
        <v>43</v>
      </c>
      <c r="M2" s="20" t="n">
        <f aca="false">N(INDEX(J5:J364,'Interest-Only Calculator'!$C$17))</f>
        <v>400000</v>
      </c>
    </row>
    <row r="3" customFormat="false" ht="15" hidden="false" customHeight="false" outlineLevel="0" collapsed="false">
      <c r="L3" s="7" t="s">
        <v>44</v>
      </c>
      <c r="M3" s="20" t="n">
        <f aca="false">IF('Interest-Only Calculator'!$C$18&gt;0,-PMT('Interest-Only Calculator'!$C$16,'Interest-Only Calculator'!$C$18,M2),0)</f>
        <v>2700.82864539056</v>
      </c>
    </row>
    <row r="4" customFormat="false" ht="19.5" hidden="false" customHeight="true" outlineLevel="0" collapsed="false">
      <c r="A4" s="21" t="s">
        <v>45</v>
      </c>
      <c r="B4" s="21" t="s">
        <v>46</v>
      </c>
      <c r="C4" s="21" t="s">
        <v>47</v>
      </c>
      <c r="D4" s="21" t="s">
        <v>48</v>
      </c>
      <c r="E4" s="21" t="s">
        <v>49</v>
      </c>
      <c r="F4" s="21" t="s">
        <v>50</v>
      </c>
      <c r="G4" s="21" t="s">
        <v>51</v>
      </c>
      <c r="H4" s="21" t="s">
        <v>52</v>
      </c>
      <c r="I4" s="21" t="s">
        <v>53</v>
      </c>
      <c r="J4" s="21" t="s">
        <v>54</v>
      </c>
      <c r="L4" s="7" t="s">
        <v>55</v>
      </c>
      <c r="M4" s="22" t="n">
        <f aca="false">COUNT(A5:A364)</f>
        <v>360</v>
      </c>
    </row>
    <row r="5" customFormat="false" ht="15" hidden="false" customHeight="false" outlineLevel="0" collapsed="false">
      <c r="A5" s="23" t="n">
        <f aca="false">IF(AND('Interest-Only Calculator'!$C$6&gt;0.005,1&lt;=('Interest-Only Calculator'!$C$17+'Interest-Only Calculator'!$C$18)),1,"")</f>
        <v>1</v>
      </c>
      <c r="B5" s="24" t="n">
        <f aca="false">IF($A5="","",EDATE('Interest-Only Calculator'!$C$11,$A5-1))</f>
        <v>46266</v>
      </c>
      <c r="C5" s="25" t="str">
        <f aca="false">IF($A5="","",IF($A5&lt;='Interest-Only Calculator'!$C$17,"Interest-Only","Amortizing"))</f>
        <v>Interest-Only</v>
      </c>
      <c r="D5" s="26" t="n">
        <f aca="false">IF($A5="","",'Interest-Only Calculator'!$C$6)</f>
        <v>400000</v>
      </c>
      <c r="E5" s="26" t="n">
        <f aca="false">IF($A5="","",D5*'Interest-Only Calculator'!$C$16)</f>
        <v>2166.66666666667</v>
      </c>
      <c r="F5" s="26" t="n">
        <f aca="false">IF($A5="","",IF($A5&lt;='Interest-Only Calculator'!$C$17,E5,MIN('Amortization Schedule'!$M$3,D5+E5)))</f>
        <v>2166.66666666667</v>
      </c>
      <c r="G5" s="26" t="n">
        <f aca="false">IF($A5="","",IF($A5&lt;='Interest-Only Calculator'!$C$17,MIN('Interest-Only Calculator'!$C$12,MAX(D5,0)),MIN('Interest-Only Calculator'!$C$13,MAX(D5-(F5-E5),0))))</f>
        <v>0</v>
      </c>
      <c r="H5" s="26" t="n">
        <f aca="false">IF($A5="","",F5+G5)</f>
        <v>2166.66666666667</v>
      </c>
      <c r="I5" s="26" t="n">
        <f aca="false">IF($A5="","",H5-E5)</f>
        <v>0</v>
      </c>
      <c r="J5" s="26" t="n">
        <f aca="false">IF($A5="","",MAX(D5-I5,0))</f>
        <v>400000</v>
      </c>
      <c r="L5" s="7" t="s">
        <v>56</v>
      </c>
      <c r="M5" s="27" t="n">
        <f aca="false">EDATE('Interest-Only Calculator'!$C$11,M4-1)</f>
        <v>57193</v>
      </c>
    </row>
    <row r="6" customFormat="false" ht="15" hidden="false" customHeight="false" outlineLevel="0" collapsed="false">
      <c r="A6" s="28" t="n">
        <f aca="false">IF($A5="","",IF(AND(ISNUMBER($J5),$J5&gt;0.005,$A5+1&lt;=('Interest-Only Calculator'!$C$17+'Interest-Only Calculator'!$C$18)),$A5+1,""))</f>
        <v>2</v>
      </c>
      <c r="B6" s="29" t="n">
        <f aca="false">IF($A6="","",EDATE('Interest-Only Calculator'!$C$11,$A6-1))</f>
        <v>46296</v>
      </c>
      <c r="C6" s="30" t="str">
        <f aca="false">IF($A6="","",IF($A6&lt;='Interest-Only Calculator'!$C$17,"Interest-Only","Amortizing"))</f>
        <v>Interest-Only</v>
      </c>
      <c r="D6" s="31" t="n">
        <f aca="false">IF($A6="","",J5)</f>
        <v>400000</v>
      </c>
      <c r="E6" s="31" t="n">
        <f aca="false">IF($A6="","",D6*'Interest-Only Calculator'!$C$16)</f>
        <v>2166.66666666667</v>
      </c>
      <c r="F6" s="31" t="n">
        <f aca="false">IF($A6="","",IF($A6&lt;='Interest-Only Calculator'!$C$17,E6,MIN('Amortization Schedule'!$M$3,D6+E6)))</f>
        <v>2166.66666666667</v>
      </c>
      <c r="G6" s="31" t="n">
        <f aca="false">IF($A6="","",IF($A6&lt;='Interest-Only Calculator'!$C$17,MIN('Interest-Only Calculator'!$C$12,MAX(D6,0)),MIN('Interest-Only Calculator'!$C$13,MAX(D6-(F6-E6),0))))</f>
        <v>0</v>
      </c>
      <c r="H6" s="31" t="n">
        <f aca="false">IF($A6="","",F6+G6)</f>
        <v>2166.66666666667</v>
      </c>
      <c r="I6" s="31" t="n">
        <f aca="false">IF($A6="","",H6-E6)</f>
        <v>0</v>
      </c>
      <c r="J6" s="31" t="n">
        <f aca="false">IF($A6="","",MAX(D6-I6,0))</f>
        <v>400000</v>
      </c>
      <c r="L6" s="7" t="s">
        <v>57</v>
      </c>
      <c r="M6" s="20" t="n">
        <f aca="false">SUM(E5:E364)</f>
        <v>540248.593617168</v>
      </c>
    </row>
    <row r="7" customFormat="false" ht="15" hidden="false" customHeight="false" outlineLevel="0" collapsed="false">
      <c r="A7" s="23" t="n">
        <f aca="false">IF($A6="","",IF(AND(ISNUMBER($J6),$J6&gt;0.005,$A6+1&lt;=('Interest-Only Calculator'!$C$17+'Interest-Only Calculator'!$C$18)),$A6+1,""))</f>
        <v>3</v>
      </c>
      <c r="B7" s="24" t="n">
        <f aca="false">IF($A7="","",EDATE('Interest-Only Calculator'!$C$11,$A7-1))</f>
        <v>46327</v>
      </c>
      <c r="C7" s="25" t="str">
        <f aca="false">IF($A7="","",IF($A7&lt;='Interest-Only Calculator'!$C$17,"Interest-Only","Amortizing"))</f>
        <v>Interest-Only</v>
      </c>
      <c r="D7" s="26" t="n">
        <f aca="false">IF($A7="","",J6)</f>
        <v>400000</v>
      </c>
      <c r="E7" s="26" t="n">
        <f aca="false">IF($A7="","",D7*'Interest-Only Calculator'!$C$16)</f>
        <v>2166.66666666667</v>
      </c>
      <c r="F7" s="26" t="n">
        <f aca="false">IF($A7="","",IF($A7&lt;='Interest-Only Calculator'!$C$17,E7,MIN('Amortization Schedule'!$M$3,D7+E7)))</f>
        <v>2166.66666666667</v>
      </c>
      <c r="G7" s="26" t="n">
        <f aca="false">IF($A7="","",IF($A7&lt;='Interest-Only Calculator'!$C$17,MIN('Interest-Only Calculator'!$C$12,MAX(D7,0)),MIN('Interest-Only Calculator'!$C$13,MAX(D7-(F7-E7),0))))</f>
        <v>0</v>
      </c>
      <c r="H7" s="26" t="n">
        <f aca="false">IF($A7="","",F7+G7)</f>
        <v>2166.66666666667</v>
      </c>
      <c r="I7" s="26" t="n">
        <f aca="false">IF($A7="","",H7-E7)</f>
        <v>0</v>
      </c>
      <c r="J7" s="26" t="n">
        <f aca="false">IF($A7="","",MAX(D7-I7,0))</f>
        <v>400000</v>
      </c>
      <c r="L7" s="7" t="s">
        <v>58</v>
      </c>
      <c r="M7" s="20" t="n">
        <f aca="false">SUM(G5:G364)</f>
        <v>0</v>
      </c>
    </row>
    <row r="8" customFormat="false" ht="15" hidden="false" customHeight="false" outlineLevel="0" collapsed="false">
      <c r="A8" s="28" t="n">
        <f aca="false">IF($A7="","",IF(AND(ISNUMBER($J7),$J7&gt;0.005,$A7+1&lt;=('Interest-Only Calculator'!$C$17+'Interest-Only Calculator'!$C$18)),$A7+1,""))</f>
        <v>4</v>
      </c>
      <c r="B8" s="29" t="n">
        <f aca="false">IF($A8="","",EDATE('Interest-Only Calculator'!$C$11,$A8-1))</f>
        <v>46357</v>
      </c>
      <c r="C8" s="30" t="str">
        <f aca="false">IF($A8="","",IF($A8&lt;='Interest-Only Calculator'!$C$17,"Interest-Only","Amortizing"))</f>
        <v>Interest-Only</v>
      </c>
      <c r="D8" s="31" t="n">
        <f aca="false">IF($A8="","",J7)</f>
        <v>400000</v>
      </c>
      <c r="E8" s="31" t="n">
        <f aca="false">IF($A8="","",D8*'Interest-Only Calculator'!$C$16)</f>
        <v>2166.66666666667</v>
      </c>
      <c r="F8" s="31" t="n">
        <f aca="false">IF($A8="","",IF($A8&lt;='Interest-Only Calculator'!$C$17,E8,MIN('Amortization Schedule'!$M$3,D8+E8)))</f>
        <v>2166.66666666667</v>
      </c>
      <c r="G8" s="31" t="n">
        <f aca="false">IF($A8="","",IF($A8&lt;='Interest-Only Calculator'!$C$17,MIN('Interest-Only Calculator'!$C$12,MAX(D8,0)),MIN('Interest-Only Calculator'!$C$13,MAX(D8-(F8-E8),0))))</f>
        <v>0</v>
      </c>
      <c r="H8" s="31" t="n">
        <f aca="false">IF($A8="","",F8+G8)</f>
        <v>2166.66666666667</v>
      </c>
      <c r="I8" s="31" t="n">
        <f aca="false">IF($A8="","",H8-E8)</f>
        <v>0</v>
      </c>
      <c r="J8" s="31" t="n">
        <f aca="false">IF($A8="","",MAX(D8-I8,0))</f>
        <v>400000</v>
      </c>
    </row>
    <row r="9" customFormat="false" ht="15" hidden="false" customHeight="false" outlineLevel="0" collapsed="false">
      <c r="A9" s="23" t="n">
        <f aca="false">IF($A8="","",IF(AND(ISNUMBER($J8),$J8&gt;0.005,$A8+1&lt;=('Interest-Only Calculator'!$C$17+'Interest-Only Calculator'!$C$18)),$A8+1,""))</f>
        <v>5</v>
      </c>
      <c r="B9" s="24" t="n">
        <f aca="false">IF($A9="","",EDATE('Interest-Only Calculator'!$C$11,$A9-1))</f>
        <v>46388</v>
      </c>
      <c r="C9" s="25" t="str">
        <f aca="false">IF($A9="","",IF($A9&lt;='Interest-Only Calculator'!$C$17,"Interest-Only","Amortizing"))</f>
        <v>Interest-Only</v>
      </c>
      <c r="D9" s="26" t="n">
        <f aca="false">IF($A9="","",J8)</f>
        <v>400000</v>
      </c>
      <c r="E9" s="26" t="n">
        <f aca="false">IF($A9="","",D9*'Interest-Only Calculator'!$C$16)</f>
        <v>2166.66666666667</v>
      </c>
      <c r="F9" s="26" t="n">
        <f aca="false">IF($A9="","",IF($A9&lt;='Interest-Only Calculator'!$C$17,E9,MIN('Amortization Schedule'!$M$3,D9+E9)))</f>
        <v>2166.66666666667</v>
      </c>
      <c r="G9" s="26" t="n">
        <f aca="false">IF($A9="","",IF($A9&lt;='Interest-Only Calculator'!$C$17,MIN('Interest-Only Calculator'!$C$12,MAX(D9,0)),MIN('Interest-Only Calculator'!$C$13,MAX(D9-(F9-E9),0))))</f>
        <v>0</v>
      </c>
      <c r="H9" s="26" t="n">
        <f aca="false">IF($A9="","",F9+G9)</f>
        <v>2166.66666666667</v>
      </c>
      <c r="I9" s="26" t="n">
        <f aca="false">IF($A9="","",H9-E9)</f>
        <v>0</v>
      </c>
      <c r="J9" s="26" t="n">
        <f aca="false">IF($A9="","",MAX(D9-I9,0))</f>
        <v>400000</v>
      </c>
    </row>
    <row r="10" customFormat="false" ht="15" hidden="false" customHeight="false" outlineLevel="0" collapsed="false">
      <c r="A10" s="28" t="n">
        <f aca="false">IF($A9="","",IF(AND(ISNUMBER($J9),$J9&gt;0.005,$A9+1&lt;=('Interest-Only Calculator'!$C$17+'Interest-Only Calculator'!$C$18)),$A9+1,""))</f>
        <v>6</v>
      </c>
      <c r="B10" s="29" t="n">
        <f aca="false">IF($A10="","",EDATE('Interest-Only Calculator'!$C$11,$A10-1))</f>
        <v>46419</v>
      </c>
      <c r="C10" s="30" t="str">
        <f aca="false">IF($A10="","",IF($A10&lt;='Interest-Only Calculator'!$C$17,"Interest-Only","Amortizing"))</f>
        <v>Interest-Only</v>
      </c>
      <c r="D10" s="31" t="n">
        <f aca="false">IF($A10="","",J9)</f>
        <v>400000</v>
      </c>
      <c r="E10" s="31" t="n">
        <f aca="false">IF($A10="","",D10*'Interest-Only Calculator'!$C$16)</f>
        <v>2166.66666666667</v>
      </c>
      <c r="F10" s="31" t="n">
        <f aca="false">IF($A10="","",IF($A10&lt;='Interest-Only Calculator'!$C$17,E10,MIN('Amortization Schedule'!$M$3,D10+E10)))</f>
        <v>2166.66666666667</v>
      </c>
      <c r="G10" s="31" t="n">
        <f aca="false">IF($A10="","",IF($A10&lt;='Interest-Only Calculator'!$C$17,MIN('Interest-Only Calculator'!$C$12,MAX(D10,0)),MIN('Interest-Only Calculator'!$C$13,MAX(D10-(F10-E10),0))))</f>
        <v>0</v>
      </c>
      <c r="H10" s="31" t="n">
        <f aca="false">IF($A10="","",F10+G10)</f>
        <v>2166.66666666667</v>
      </c>
      <c r="I10" s="31" t="n">
        <f aca="false">IF($A10="","",H10-E10)</f>
        <v>0</v>
      </c>
      <c r="J10" s="31" t="n">
        <f aca="false">IF($A10="","",MAX(D10-I10,0))</f>
        <v>400000</v>
      </c>
    </row>
    <row r="11" customFormat="false" ht="15" hidden="false" customHeight="false" outlineLevel="0" collapsed="false">
      <c r="A11" s="23" t="n">
        <f aca="false">IF($A10="","",IF(AND(ISNUMBER($J10),$J10&gt;0.005,$A10+1&lt;=('Interest-Only Calculator'!$C$17+'Interest-Only Calculator'!$C$18)),$A10+1,""))</f>
        <v>7</v>
      </c>
      <c r="B11" s="24" t="n">
        <f aca="false">IF($A11="","",EDATE('Interest-Only Calculator'!$C$11,$A11-1))</f>
        <v>46447</v>
      </c>
      <c r="C11" s="25" t="str">
        <f aca="false">IF($A11="","",IF($A11&lt;='Interest-Only Calculator'!$C$17,"Interest-Only","Amortizing"))</f>
        <v>Interest-Only</v>
      </c>
      <c r="D11" s="26" t="n">
        <f aca="false">IF($A11="","",J10)</f>
        <v>400000</v>
      </c>
      <c r="E11" s="26" t="n">
        <f aca="false">IF($A11="","",D11*'Interest-Only Calculator'!$C$16)</f>
        <v>2166.66666666667</v>
      </c>
      <c r="F11" s="26" t="n">
        <f aca="false">IF($A11="","",IF($A11&lt;='Interest-Only Calculator'!$C$17,E11,MIN('Amortization Schedule'!$M$3,D11+E11)))</f>
        <v>2166.66666666667</v>
      </c>
      <c r="G11" s="26" t="n">
        <f aca="false">IF($A11="","",IF($A11&lt;='Interest-Only Calculator'!$C$17,MIN('Interest-Only Calculator'!$C$12,MAX(D11,0)),MIN('Interest-Only Calculator'!$C$13,MAX(D11-(F11-E11),0))))</f>
        <v>0</v>
      </c>
      <c r="H11" s="26" t="n">
        <f aca="false">IF($A11="","",F11+G11)</f>
        <v>2166.66666666667</v>
      </c>
      <c r="I11" s="26" t="n">
        <f aca="false">IF($A11="","",H11-E11)</f>
        <v>0</v>
      </c>
      <c r="J11" s="26" t="n">
        <f aca="false">IF($A11="","",MAX(D11-I11,0))</f>
        <v>400000</v>
      </c>
    </row>
    <row r="12" customFormat="false" ht="15" hidden="false" customHeight="false" outlineLevel="0" collapsed="false">
      <c r="A12" s="28" t="n">
        <f aca="false">IF($A11="","",IF(AND(ISNUMBER($J11),$J11&gt;0.005,$A11+1&lt;=('Interest-Only Calculator'!$C$17+'Interest-Only Calculator'!$C$18)),$A11+1,""))</f>
        <v>8</v>
      </c>
      <c r="B12" s="29" t="n">
        <f aca="false">IF($A12="","",EDATE('Interest-Only Calculator'!$C$11,$A12-1))</f>
        <v>46478</v>
      </c>
      <c r="C12" s="30" t="str">
        <f aca="false">IF($A12="","",IF($A12&lt;='Interest-Only Calculator'!$C$17,"Interest-Only","Amortizing"))</f>
        <v>Interest-Only</v>
      </c>
      <c r="D12" s="31" t="n">
        <f aca="false">IF($A12="","",J11)</f>
        <v>400000</v>
      </c>
      <c r="E12" s="31" t="n">
        <f aca="false">IF($A12="","",D12*'Interest-Only Calculator'!$C$16)</f>
        <v>2166.66666666667</v>
      </c>
      <c r="F12" s="31" t="n">
        <f aca="false">IF($A12="","",IF($A12&lt;='Interest-Only Calculator'!$C$17,E12,MIN('Amortization Schedule'!$M$3,D12+E12)))</f>
        <v>2166.66666666667</v>
      </c>
      <c r="G12" s="31" t="n">
        <f aca="false">IF($A12="","",IF($A12&lt;='Interest-Only Calculator'!$C$17,MIN('Interest-Only Calculator'!$C$12,MAX(D12,0)),MIN('Interest-Only Calculator'!$C$13,MAX(D12-(F12-E12),0))))</f>
        <v>0</v>
      </c>
      <c r="H12" s="31" t="n">
        <f aca="false">IF($A12="","",F12+G12)</f>
        <v>2166.66666666667</v>
      </c>
      <c r="I12" s="31" t="n">
        <f aca="false">IF($A12="","",H12-E12)</f>
        <v>0</v>
      </c>
      <c r="J12" s="31" t="n">
        <f aca="false">IF($A12="","",MAX(D12-I12,0))</f>
        <v>400000</v>
      </c>
    </row>
    <row r="13" customFormat="false" ht="15" hidden="false" customHeight="false" outlineLevel="0" collapsed="false">
      <c r="A13" s="23" t="n">
        <f aca="false">IF($A12="","",IF(AND(ISNUMBER($J12),$J12&gt;0.005,$A12+1&lt;=('Interest-Only Calculator'!$C$17+'Interest-Only Calculator'!$C$18)),$A12+1,""))</f>
        <v>9</v>
      </c>
      <c r="B13" s="24" t="n">
        <f aca="false">IF($A13="","",EDATE('Interest-Only Calculator'!$C$11,$A13-1))</f>
        <v>46508</v>
      </c>
      <c r="C13" s="25" t="str">
        <f aca="false">IF($A13="","",IF($A13&lt;='Interest-Only Calculator'!$C$17,"Interest-Only","Amortizing"))</f>
        <v>Interest-Only</v>
      </c>
      <c r="D13" s="26" t="n">
        <f aca="false">IF($A13="","",J12)</f>
        <v>400000</v>
      </c>
      <c r="E13" s="26" t="n">
        <f aca="false">IF($A13="","",D13*'Interest-Only Calculator'!$C$16)</f>
        <v>2166.66666666667</v>
      </c>
      <c r="F13" s="26" t="n">
        <f aca="false">IF($A13="","",IF($A13&lt;='Interest-Only Calculator'!$C$17,E13,MIN('Amortization Schedule'!$M$3,D13+E13)))</f>
        <v>2166.66666666667</v>
      </c>
      <c r="G13" s="26" t="n">
        <f aca="false">IF($A13="","",IF($A13&lt;='Interest-Only Calculator'!$C$17,MIN('Interest-Only Calculator'!$C$12,MAX(D13,0)),MIN('Interest-Only Calculator'!$C$13,MAX(D13-(F13-E13),0))))</f>
        <v>0</v>
      </c>
      <c r="H13" s="26" t="n">
        <f aca="false">IF($A13="","",F13+G13)</f>
        <v>2166.66666666667</v>
      </c>
      <c r="I13" s="26" t="n">
        <f aca="false">IF($A13="","",H13-E13)</f>
        <v>0</v>
      </c>
      <c r="J13" s="26" t="n">
        <f aca="false">IF($A13="","",MAX(D13-I13,0))</f>
        <v>400000</v>
      </c>
    </row>
    <row r="14" customFormat="false" ht="15" hidden="false" customHeight="false" outlineLevel="0" collapsed="false">
      <c r="A14" s="28" t="n">
        <f aca="false">IF($A13="","",IF(AND(ISNUMBER($J13),$J13&gt;0.005,$A13+1&lt;=('Interest-Only Calculator'!$C$17+'Interest-Only Calculator'!$C$18)),$A13+1,""))</f>
        <v>10</v>
      </c>
      <c r="B14" s="29" t="n">
        <f aca="false">IF($A14="","",EDATE('Interest-Only Calculator'!$C$11,$A14-1))</f>
        <v>46539</v>
      </c>
      <c r="C14" s="30" t="str">
        <f aca="false">IF($A14="","",IF($A14&lt;='Interest-Only Calculator'!$C$17,"Interest-Only","Amortizing"))</f>
        <v>Interest-Only</v>
      </c>
      <c r="D14" s="31" t="n">
        <f aca="false">IF($A14="","",J13)</f>
        <v>400000</v>
      </c>
      <c r="E14" s="31" t="n">
        <f aca="false">IF($A14="","",D14*'Interest-Only Calculator'!$C$16)</f>
        <v>2166.66666666667</v>
      </c>
      <c r="F14" s="31" t="n">
        <f aca="false">IF($A14="","",IF($A14&lt;='Interest-Only Calculator'!$C$17,E14,MIN('Amortization Schedule'!$M$3,D14+E14)))</f>
        <v>2166.66666666667</v>
      </c>
      <c r="G14" s="31" t="n">
        <f aca="false">IF($A14="","",IF($A14&lt;='Interest-Only Calculator'!$C$17,MIN('Interest-Only Calculator'!$C$12,MAX(D14,0)),MIN('Interest-Only Calculator'!$C$13,MAX(D14-(F14-E14),0))))</f>
        <v>0</v>
      </c>
      <c r="H14" s="31" t="n">
        <f aca="false">IF($A14="","",F14+G14)</f>
        <v>2166.66666666667</v>
      </c>
      <c r="I14" s="31" t="n">
        <f aca="false">IF($A14="","",H14-E14)</f>
        <v>0</v>
      </c>
      <c r="J14" s="31" t="n">
        <f aca="false">IF($A14="","",MAX(D14-I14,0))</f>
        <v>400000</v>
      </c>
    </row>
    <row r="15" customFormat="false" ht="15" hidden="false" customHeight="false" outlineLevel="0" collapsed="false">
      <c r="A15" s="23" t="n">
        <f aca="false">IF($A14="","",IF(AND(ISNUMBER($J14),$J14&gt;0.005,$A14+1&lt;=('Interest-Only Calculator'!$C$17+'Interest-Only Calculator'!$C$18)),$A14+1,""))</f>
        <v>11</v>
      </c>
      <c r="B15" s="24" t="n">
        <f aca="false">IF($A15="","",EDATE('Interest-Only Calculator'!$C$11,$A15-1))</f>
        <v>46569</v>
      </c>
      <c r="C15" s="25" t="str">
        <f aca="false">IF($A15="","",IF($A15&lt;='Interest-Only Calculator'!$C$17,"Interest-Only","Amortizing"))</f>
        <v>Interest-Only</v>
      </c>
      <c r="D15" s="26" t="n">
        <f aca="false">IF($A15="","",J14)</f>
        <v>400000</v>
      </c>
      <c r="E15" s="26" t="n">
        <f aca="false">IF($A15="","",D15*'Interest-Only Calculator'!$C$16)</f>
        <v>2166.66666666667</v>
      </c>
      <c r="F15" s="26" t="n">
        <f aca="false">IF($A15="","",IF($A15&lt;='Interest-Only Calculator'!$C$17,E15,MIN('Amortization Schedule'!$M$3,D15+E15)))</f>
        <v>2166.66666666667</v>
      </c>
      <c r="G15" s="26" t="n">
        <f aca="false">IF($A15="","",IF($A15&lt;='Interest-Only Calculator'!$C$17,MIN('Interest-Only Calculator'!$C$12,MAX(D15,0)),MIN('Interest-Only Calculator'!$C$13,MAX(D15-(F15-E15),0))))</f>
        <v>0</v>
      </c>
      <c r="H15" s="26" t="n">
        <f aca="false">IF($A15="","",F15+G15)</f>
        <v>2166.66666666667</v>
      </c>
      <c r="I15" s="26" t="n">
        <f aca="false">IF($A15="","",H15-E15)</f>
        <v>0</v>
      </c>
      <c r="J15" s="26" t="n">
        <f aca="false">IF($A15="","",MAX(D15-I15,0))</f>
        <v>400000</v>
      </c>
    </row>
    <row r="16" customFormat="false" ht="15" hidden="false" customHeight="false" outlineLevel="0" collapsed="false">
      <c r="A16" s="28" t="n">
        <f aca="false">IF($A15="","",IF(AND(ISNUMBER($J15),$J15&gt;0.005,$A15+1&lt;=('Interest-Only Calculator'!$C$17+'Interest-Only Calculator'!$C$18)),$A15+1,""))</f>
        <v>12</v>
      </c>
      <c r="B16" s="29" t="n">
        <f aca="false">IF($A16="","",EDATE('Interest-Only Calculator'!$C$11,$A16-1))</f>
        <v>46600</v>
      </c>
      <c r="C16" s="30" t="str">
        <f aca="false">IF($A16="","",IF($A16&lt;='Interest-Only Calculator'!$C$17,"Interest-Only","Amortizing"))</f>
        <v>Interest-Only</v>
      </c>
      <c r="D16" s="31" t="n">
        <f aca="false">IF($A16="","",J15)</f>
        <v>400000</v>
      </c>
      <c r="E16" s="31" t="n">
        <f aca="false">IF($A16="","",D16*'Interest-Only Calculator'!$C$16)</f>
        <v>2166.66666666667</v>
      </c>
      <c r="F16" s="31" t="n">
        <f aca="false">IF($A16="","",IF($A16&lt;='Interest-Only Calculator'!$C$17,E16,MIN('Amortization Schedule'!$M$3,D16+E16)))</f>
        <v>2166.66666666667</v>
      </c>
      <c r="G16" s="31" t="n">
        <f aca="false">IF($A16="","",IF($A16&lt;='Interest-Only Calculator'!$C$17,MIN('Interest-Only Calculator'!$C$12,MAX(D16,0)),MIN('Interest-Only Calculator'!$C$13,MAX(D16-(F16-E16),0))))</f>
        <v>0</v>
      </c>
      <c r="H16" s="31" t="n">
        <f aca="false">IF($A16="","",F16+G16)</f>
        <v>2166.66666666667</v>
      </c>
      <c r="I16" s="31" t="n">
        <f aca="false">IF($A16="","",H16-E16)</f>
        <v>0</v>
      </c>
      <c r="J16" s="31" t="n">
        <f aca="false">IF($A16="","",MAX(D16-I16,0))</f>
        <v>400000</v>
      </c>
    </row>
    <row r="17" customFormat="false" ht="15" hidden="false" customHeight="false" outlineLevel="0" collapsed="false">
      <c r="A17" s="23" t="n">
        <f aca="false">IF($A16="","",IF(AND(ISNUMBER($J16),$J16&gt;0.005,$A16+1&lt;=('Interest-Only Calculator'!$C$17+'Interest-Only Calculator'!$C$18)),$A16+1,""))</f>
        <v>13</v>
      </c>
      <c r="B17" s="24" t="n">
        <f aca="false">IF($A17="","",EDATE('Interest-Only Calculator'!$C$11,$A17-1))</f>
        <v>46631</v>
      </c>
      <c r="C17" s="25" t="str">
        <f aca="false">IF($A17="","",IF($A17&lt;='Interest-Only Calculator'!$C$17,"Interest-Only","Amortizing"))</f>
        <v>Interest-Only</v>
      </c>
      <c r="D17" s="26" t="n">
        <f aca="false">IF($A17="","",J16)</f>
        <v>400000</v>
      </c>
      <c r="E17" s="26" t="n">
        <f aca="false">IF($A17="","",D17*'Interest-Only Calculator'!$C$16)</f>
        <v>2166.66666666667</v>
      </c>
      <c r="F17" s="26" t="n">
        <f aca="false">IF($A17="","",IF($A17&lt;='Interest-Only Calculator'!$C$17,E17,MIN('Amortization Schedule'!$M$3,D17+E17)))</f>
        <v>2166.66666666667</v>
      </c>
      <c r="G17" s="26" t="n">
        <f aca="false">IF($A17="","",IF($A17&lt;='Interest-Only Calculator'!$C$17,MIN('Interest-Only Calculator'!$C$12,MAX(D17,0)),MIN('Interest-Only Calculator'!$C$13,MAX(D17-(F17-E17),0))))</f>
        <v>0</v>
      </c>
      <c r="H17" s="26" t="n">
        <f aca="false">IF($A17="","",F17+G17)</f>
        <v>2166.66666666667</v>
      </c>
      <c r="I17" s="26" t="n">
        <f aca="false">IF($A17="","",H17-E17)</f>
        <v>0</v>
      </c>
      <c r="J17" s="26" t="n">
        <f aca="false">IF($A17="","",MAX(D17-I17,0))</f>
        <v>400000</v>
      </c>
    </row>
    <row r="18" customFormat="false" ht="15" hidden="false" customHeight="false" outlineLevel="0" collapsed="false">
      <c r="A18" s="28" t="n">
        <f aca="false">IF($A17="","",IF(AND(ISNUMBER($J17),$J17&gt;0.005,$A17+1&lt;=('Interest-Only Calculator'!$C$17+'Interest-Only Calculator'!$C$18)),$A17+1,""))</f>
        <v>14</v>
      </c>
      <c r="B18" s="29" t="n">
        <f aca="false">IF($A18="","",EDATE('Interest-Only Calculator'!$C$11,$A18-1))</f>
        <v>46661</v>
      </c>
      <c r="C18" s="30" t="str">
        <f aca="false">IF($A18="","",IF($A18&lt;='Interest-Only Calculator'!$C$17,"Interest-Only","Amortizing"))</f>
        <v>Interest-Only</v>
      </c>
      <c r="D18" s="31" t="n">
        <f aca="false">IF($A18="","",J17)</f>
        <v>400000</v>
      </c>
      <c r="E18" s="31" t="n">
        <f aca="false">IF($A18="","",D18*'Interest-Only Calculator'!$C$16)</f>
        <v>2166.66666666667</v>
      </c>
      <c r="F18" s="31" t="n">
        <f aca="false">IF($A18="","",IF($A18&lt;='Interest-Only Calculator'!$C$17,E18,MIN('Amortization Schedule'!$M$3,D18+E18)))</f>
        <v>2166.66666666667</v>
      </c>
      <c r="G18" s="31" t="n">
        <f aca="false">IF($A18="","",IF($A18&lt;='Interest-Only Calculator'!$C$17,MIN('Interest-Only Calculator'!$C$12,MAX(D18,0)),MIN('Interest-Only Calculator'!$C$13,MAX(D18-(F18-E18),0))))</f>
        <v>0</v>
      </c>
      <c r="H18" s="31" t="n">
        <f aca="false">IF($A18="","",F18+G18)</f>
        <v>2166.66666666667</v>
      </c>
      <c r="I18" s="31" t="n">
        <f aca="false">IF($A18="","",H18-E18)</f>
        <v>0</v>
      </c>
      <c r="J18" s="31" t="n">
        <f aca="false">IF($A18="","",MAX(D18-I18,0))</f>
        <v>400000</v>
      </c>
    </row>
    <row r="19" customFormat="false" ht="15" hidden="false" customHeight="false" outlineLevel="0" collapsed="false">
      <c r="A19" s="23" t="n">
        <f aca="false">IF($A18="","",IF(AND(ISNUMBER($J18),$J18&gt;0.005,$A18+1&lt;=('Interest-Only Calculator'!$C$17+'Interest-Only Calculator'!$C$18)),$A18+1,""))</f>
        <v>15</v>
      </c>
      <c r="B19" s="24" t="n">
        <f aca="false">IF($A19="","",EDATE('Interest-Only Calculator'!$C$11,$A19-1))</f>
        <v>46692</v>
      </c>
      <c r="C19" s="25" t="str">
        <f aca="false">IF($A19="","",IF($A19&lt;='Interest-Only Calculator'!$C$17,"Interest-Only","Amortizing"))</f>
        <v>Interest-Only</v>
      </c>
      <c r="D19" s="26" t="n">
        <f aca="false">IF($A19="","",J18)</f>
        <v>400000</v>
      </c>
      <c r="E19" s="26" t="n">
        <f aca="false">IF($A19="","",D19*'Interest-Only Calculator'!$C$16)</f>
        <v>2166.66666666667</v>
      </c>
      <c r="F19" s="26" t="n">
        <f aca="false">IF($A19="","",IF($A19&lt;='Interest-Only Calculator'!$C$17,E19,MIN('Amortization Schedule'!$M$3,D19+E19)))</f>
        <v>2166.66666666667</v>
      </c>
      <c r="G19" s="26" t="n">
        <f aca="false">IF($A19="","",IF($A19&lt;='Interest-Only Calculator'!$C$17,MIN('Interest-Only Calculator'!$C$12,MAX(D19,0)),MIN('Interest-Only Calculator'!$C$13,MAX(D19-(F19-E19),0))))</f>
        <v>0</v>
      </c>
      <c r="H19" s="26" t="n">
        <f aca="false">IF($A19="","",F19+G19)</f>
        <v>2166.66666666667</v>
      </c>
      <c r="I19" s="26" t="n">
        <f aca="false">IF($A19="","",H19-E19)</f>
        <v>0</v>
      </c>
      <c r="J19" s="26" t="n">
        <f aca="false">IF($A19="","",MAX(D19-I19,0))</f>
        <v>400000</v>
      </c>
    </row>
    <row r="20" customFormat="false" ht="15" hidden="false" customHeight="false" outlineLevel="0" collapsed="false">
      <c r="A20" s="28" t="n">
        <f aca="false">IF($A19="","",IF(AND(ISNUMBER($J19),$J19&gt;0.005,$A19+1&lt;=('Interest-Only Calculator'!$C$17+'Interest-Only Calculator'!$C$18)),$A19+1,""))</f>
        <v>16</v>
      </c>
      <c r="B20" s="29" t="n">
        <f aca="false">IF($A20="","",EDATE('Interest-Only Calculator'!$C$11,$A20-1))</f>
        <v>46722</v>
      </c>
      <c r="C20" s="30" t="str">
        <f aca="false">IF($A20="","",IF($A20&lt;='Interest-Only Calculator'!$C$17,"Interest-Only","Amortizing"))</f>
        <v>Interest-Only</v>
      </c>
      <c r="D20" s="31" t="n">
        <f aca="false">IF($A20="","",J19)</f>
        <v>400000</v>
      </c>
      <c r="E20" s="31" t="n">
        <f aca="false">IF($A20="","",D20*'Interest-Only Calculator'!$C$16)</f>
        <v>2166.66666666667</v>
      </c>
      <c r="F20" s="31" t="n">
        <f aca="false">IF($A20="","",IF($A20&lt;='Interest-Only Calculator'!$C$17,E20,MIN('Amortization Schedule'!$M$3,D20+E20)))</f>
        <v>2166.66666666667</v>
      </c>
      <c r="G20" s="31" t="n">
        <f aca="false">IF($A20="","",IF($A20&lt;='Interest-Only Calculator'!$C$17,MIN('Interest-Only Calculator'!$C$12,MAX(D20,0)),MIN('Interest-Only Calculator'!$C$13,MAX(D20-(F20-E20),0))))</f>
        <v>0</v>
      </c>
      <c r="H20" s="31" t="n">
        <f aca="false">IF($A20="","",F20+G20)</f>
        <v>2166.66666666667</v>
      </c>
      <c r="I20" s="31" t="n">
        <f aca="false">IF($A20="","",H20-E20)</f>
        <v>0</v>
      </c>
      <c r="J20" s="31" t="n">
        <f aca="false">IF($A20="","",MAX(D20-I20,0))</f>
        <v>400000</v>
      </c>
    </row>
    <row r="21" customFormat="false" ht="15" hidden="false" customHeight="false" outlineLevel="0" collapsed="false">
      <c r="A21" s="23" t="n">
        <f aca="false">IF($A20="","",IF(AND(ISNUMBER($J20),$J20&gt;0.005,$A20+1&lt;=('Interest-Only Calculator'!$C$17+'Interest-Only Calculator'!$C$18)),$A20+1,""))</f>
        <v>17</v>
      </c>
      <c r="B21" s="24" t="n">
        <f aca="false">IF($A21="","",EDATE('Interest-Only Calculator'!$C$11,$A21-1))</f>
        <v>46753</v>
      </c>
      <c r="C21" s="25" t="str">
        <f aca="false">IF($A21="","",IF($A21&lt;='Interest-Only Calculator'!$C$17,"Interest-Only","Amortizing"))</f>
        <v>Interest-Only</v>
      </c>
      <c r="D21" s="26" t="n">
        <f aca="false">IF($A21="","",J20)</f>
        <v>400000</v>
      </c>
      <c r="E21" s="26" t="n">
        <f aca="false">IF($A21="","",D21*'Interest-Only Calculator'!$C$16)</f>
        <v>2166.66666666667</v>
      </c>
      <c r="F21" s="26" t="n">
        <f aca="false">IF($A21="","",IF($A21&lt;='Interest-Only Calculator'!$C$17,E21,MIN('Amortization Schedule'!$M$3,D21+E21)))</f>
        <v>2166.66666666667</v>
      </c>
      <c r="G21" s="26" t="n">
        <f aca="false">IF($A21="","",IF($A21&lt;='Interest-Only Calculator'!$C$17,MIN('Interest-Only Calculator'!$C$12,MAX(D21,0)),MIN('Interest-Only Calculator'!$C$13,MAX(D21-(F21-E21),0))))</f>
        <v>0</v>
      </c>
      <c r="H21" s="26" t="n">
        <f aca="false">IF($A21="","",F21+G21)</f>
        <v>2166.66666666667</v>
      </c>
      <c r="I21" s="26" t="n">
        <f aca="false">IF($A21="","",H21-E21)</f>
        <v>0</v>
      </c>
      <c r="J21" s="26" t="n">
        <f aca="false">IF($A21="","",MAX(D21-I21,0))</f>
        <v>400000</v>
      </c>
    </row>
    <row r="22" customFormat="false" ht="15" hidden="false" customHeight="false" outlineLevel="0" collapsed="false">
      <c r="A22" s="28" t="n">
        <f aca="false">IF($A21="","",IF(AND(ISNUMBER($J21),$J21&gt;0.005,$A21+1&lt;=('Interest-Only Calculator'!$C$17+'Interest-Only Calculator'!$C$18)),$A21+1,""))</f>
        <v>18</v>
      </c>
      <c r="B22" s="29" t="n">
        <f aca="false">IF($A22="","",EDATE('Interest-Only Calculator'!$C$11,$A22-1))</f>
        <v>46784</v>
      </c>
      <c r="C22" s="30" t="str">
        <f aca="false">IF($A22="","",IF($A22&lt;='Interest-Only Calculator'!$C$17,"Interest-Only","Amortizing"))</f>
        <v>Interest-Only</v>
      </c>
      <c r="D22" s="31" t="n">
        <f aca="false">IF($A22="","",J21)</f>
        <v>400000</v>
      </c>
      <c r="E22" s="31" t="n">
        <f aca="false">IF($A22="","",D22*'Interest-Only Calculator'!$C$16)</f>
        <v>2166.66666666667</v>
      </c>
      <c r="F22" s="31" t="n">
        <f aca="false">IF($A22="","",IF($A22&lt;='Interest-Only Calculator'!$C$17,E22,MIN('Amortization Schedule'!$M$3,D22+E22)))</f>
        <v>2166.66666666667</v>
      </c>
      <c r="G22" s="31" t="n">
        <f aca="false">IF($A22="","",IF($A22&lt;='Interest-Only Calculator'!$C$17,MIN('Interest-Only Calculator'!$C$12,MAX(D22,0)),MIN('Interest-Only Calculator'!$C$13,MAX(D22-(F22-E22),0))))</f>
        <v>0</v>
      </c>
      <c r="H22" s="31" t="n">
        <f aca="false">IF($A22="","",F22+G22)</f>
        <v>2166.66666666667</v>
      </c>
      <c r="I22" s="31" t="n">
        <f aca="false">IF($A22="","",H22-E22)</f>
        <v>0</v>
      </c>
      <c r="J22" s="31" t="n">
        <f aca="false">IF($A22="","",MAX(D22-I22,0))</f>
        <v>400000</v>
      </c>
    </row>
    <row r="23" customFormat="false" ht="15" hidden="false" customHeight="false" outlineLevel="0" collapsed="false">
      <c r="A23" s="23" t="n">
        <f aca="false">IF($A22="","",IF(AND(ISNUMBER($J22),$J22&gt;0.005,$A22+1&lt;=('Interest-Only Calculator'!$C$17+'Interest-Only Calculator'!$C$18)),$A22+1,""))</f>
        <v>19</v>
      </c>
      <c r="B23" s="24" t="n">
        <f aca="false">IF($A23="","",EDATE('Interest-Only Calculator'!$C$11,$A23-1))</f>
        <v>46813</v>
      </c>
      <c r="C23" s="25" t="str">
        <f aca="false">IF($A23="","",IF($A23&lt;='Interest-Only Calculator'!$C$17,"Interest-Only","Amortizing"))</f>
        <v>Interest-Only</v>
      </c>
      <c r="D23" s="26" t="n">
        <f aca="false">IF($A23="","",J22)</f>
        <v>400000</v>
      </c>
      <c r="E23" s="26" t="n">
        <f aca="false">IF($A23="","",D23*'Interest-Only Calculator'!$C$16)</f>
        <v>2166.66666666667</v>
      </c>
      <c r="F23" s="26" t="n">
        <f aca="false">IF($A23="","",IF($A23&lt;='Interest-Only Calculator'!$C$17,E23,MIN('Amortization Schedule'!$M$3,D23+E23)))</f>
        <v>2166.66666666667</v>
      </c>
      <c r="G23" s="26" t="n">
        <f aca="false">IF($A23="","",IF($A23&lt;='Interest-Only Calculator'!$C$17,MIN('Interest-Only Calculator'!$C$12,MAX(D23,0)),MIN('Interest-Only Calculator'!$C$13,MAX(D23-(F23-E23),0))))</f>
        <v>0</v>
      </c>
      <c r="H23" s="26" t="n">
        <f aca="false">IF($A23="","",F23+G23)</f>
        <v>2166.66666666667</v>
      </c>
      <c r="I23" s="26" t="n">
        <f aca="false">IF($A23="","",H23-E23)</f>
        <v>0</v>
      </c>
      <c r="J23" s="26" t="n">
        <f aca="false">IF($A23="","",MAX(D23-I23,0))</f>
        <v>400000</v>
      </c>
    </row>
    <row r="24" customFormat="false" ht="15" hidden="false" customHeight="false" outlineLevel="0" collapsed="false">
      <c r="A24" s="28" t="n">
        <f aca="false">IF($A23="","",IF(AND(ISNUMBER($J23),$J23&gt;0.005,$A23+1&lt;=('Interest-Only Calculator'!$C$17+'Interest-Only Calculator'!$C$18)),$A23+1,""))</f>
        <v>20</v>
      </c>
      <c r="B24" s="29" t="n">
        <f aca="false">IF($A24="","",EDATE('Interest-Only Calculator'!$C$11,$A24-1))</f>
        <v>46844</v>
      </c>
      <c r="C24" s="30" t="str">
        <f aca="false">IF($A24="","",IF($A24&lt;='Interest-Only Calculator'!$C$17,"Interest-Only","Amortizing"))</f>
        <v>Interest-Only</v>
      </c>
      <c r="D24" s="31" t="n">
        <f aca="false">IF($A24="","",J23)</f>
        <v>400000</v>
      </c>
      <c r="E24" s="31" t="n">
        <f aca="false">IF($A24="","",D24*'Interest-Only Calculator'!$C$16)</f>
        <v>2166.66666666667</v>
      </c>
      <c r="F24" s="31" t="n">
        <f aca="false">IF($A24="","",IF($A24&lt;='Interest-Only Calculator'!$C$17,E24,MIN('Amortization Schedule'!$M$3,D24+E24)))</f>
        <v>2166.66666666667</v>
      </c>
      <c r="G24" s="31" t="n">
        <f aca="false">IF($A24="","",IF($A24&lt;='Interest-Only Calculator'!$C$17,MIN('Interest-Only Calculator'!$C$12,MAX(D24,0)),MIN('Interest-Only Calculator'!$C$13,MAX(D24-(F24-E24),0))))</f>
        <v>0</v>
      </c>
      <c r="H24" s="31" t="n">
        <f aca="false">IF($A24="","",F24+G24)</f>
        <v>2166.66666666667</v>
      </c>
      <c r="I24" s="31" t="n">
        <f aca="false">IF($A24="","",H24-E24)</f>
        <v>0</v>
      </c>
      <c r="J24" s="31" t="n">
        <f aca="false">IF($A24="","",MAX(D24-I24,0))</f>
        <v>400000</v>
      </c>
    </row>
    <row r="25" customFormat="false" ht="15" hidden="false" customHeight="false" outlineLevel="0" collapsed="false">
      <c r="A25" s="23" t="n">
        <f aca="false">IF($A24="","",IF(AND(ISNUMBER($J24),$J24&gt;0.005,$A24+1&lt;=('Interest-Only Calculator'!$C$17+'Interest-Only Calculator'!$C$18)),$A24+1,""))</f>
        <v>21</v>
      </c>
      <c r="B25" s="24" t="n">
        <f aca="false">IF($A25="","",EDATE('Interest-Only Calculator'!$C$11,$A25-1))</f>
        <v>46874</v>
      </c>
      <c r="C25" s="25" t="str">
        <f aca="false">IF($A25="","",IF($A25&lt;='Interest-Only Calculator'!$C$17,"Interest-Only","Amortizing"))</f>
        <v>Interest-Only</v>
      </c>
      <c r="D25" s="26" t="n">
        <f aca="false">IF($A25="","",J24)</f>
        <v>400000</v>
      </c>
      <c r="E25" s="26" t="n">
        <f aca="false">IF($A25="","",D25*'Interest-Only Calculator'!$C$16)</f>
        <v>2166.66666666667</v>
      </c>
      <c r="F25" s="26" t="n">
        <f aca="false">IF($A25="","",IF($A25&lt;='Interest-Only Calculator'!$C$17,E25,MIN('Amortization Schedule'!$M$3,D25+E25)))</f>
        <v>2166.66666666667</v>
      </c>
      <c r="G25" s="26" t="n">
        <f aca="false">IF($A25="","",IF($A25&lt;='Interest-Only Calculator'!$C$17,MIN('Interest-Only Calculator'!$C$12,MAX(D25,0)),MIN('Interest-Only Calculator'!$C$13,MAX(D25-(F25-E25),0))))</f>
        <v>0</v>
      </c>
      <c r="H25" s="26" t="n">
        <f aca="false">IF($A25="","",F25+G25)</f>
        <v>2166.66666666667</v>
      </c>
      <c r="I25" s="26" t="n">
        <f aca="false">IF($A25="","",H25-E25)</f>
        <v>0</v>
      </c>
      <c r="J25" s="26" t="n">
        <f aca="false">IF($A25="","",MAX(D25-I25,0))</f>
        <v>400000</v>
      </c>
    </row>
    <row r="26" customFormat="false" ht="15" hidden="false" customHeight="false" outlineLevel="0" collapsed="false">
      <c r="A26" s="28" t="n">
        <f aca="false">IF($A25="","",IF(AND(ISNUMBER($J25),$J25&gt;0.005,$A25+1&lt;=('Interest-Only Calculator'!$C$17+'Interest-Only Calculator'!$C$18)),$A25+1,""))</f>
        <v>22</v>
      </c>
      <c r="B26" s="29" t="n">
        <f aca="false">IF($A26="","",EDATE('Interest-Only Calculator'!$C$11,$A26-1))</f>
        <v>46905</v>
      </c>
      <c r="C26" s="30" t="str">
        <f aca="false">IF($A26="","",IF($A26&lt;='Interest-Only Calculator'!$C$17,"Interest-Only","Amortizing"))</f>
        <v>Interest-Only</v>
      </c>
      <c r="D26" s="31" t="n">
        <f aca="false">IF($A26="","",J25)</f>
        <v>400000</v>
      </c>
      <c r="E26" s="31" t="n">
        <f aca="false">IF($A26="","",D26*'Interest-Only Calculator'!$C$16)</f>
        <v>2166.66666666667</v>
      </c>
      <c r="F26" s="31" t="n">
        <f aca="false">IF($A26="","",IF($A26&lt;='Interest-Only Calculator'!$C$17,E26,MIN('Amortization Schedule'!$M$3,D26+E26)))</f>
        <v>2166.66666666667</v>
      </c>
      <c r="G26" s="31" t="n">
        <f aca="false">IF($A26="","",IF($A26&lt;='Interest-Only Calculator'!$C$17,MIN('Interest-Only Calculator'!$C$12,MAX(D26,0)),MIN('Interest-Only Calculator'!$C$13,MAX(D26-(F26-E26),0))))</f>
        <v>0</v>
      </c>
      <c r="H26" s="31" t="n">
        <f aca="false">IF($A26="","",F26+G26)</f>
        <v>2166.66666666667</v>
      </c>
      <c r="I26" s="31" t="n">
        <f aca="false">IF($A26="","",H26-E26)</f>
        <v>0</v>
      </c>
      <c r="J26" s="31" t="n">
        <f aca="false">IF($A26="","",MAX(D26-I26,0))</f>
        <v>400000</v>
      </c>
    </row>
    <row r="27" customFormat="false" ht="15" hidden="false" customHeight="false" outlineLevel="0" collapsed="false">
      <c r="A27" s="23" t="n">
        <f aca="false">IF($A26="","",IF(AND(ISNUMBER($J26),$J26&gt;0.005,$A26+1&lt;=('Interest-Only Calculator'!$C$17+'Interest-Only Calculator'!$C$18)),$A26+1,""))</f>
        <v>23</v>
      </c>
      <c r="B27" s="24" t="n">
        <f aca="false">IF($A27="","",EDATE('Interest-Only Calculator'!$C$11,$A27-1))</f>
        <v>46935</v>
      </c>
      <c r="C27" s="25" t="str">
        <f aca="false">IF($A27="","",IF($A27&lt;='Interest-Only Calculator'!$C$17,"Interest-Only","Amortizing"))</f>
        <v>Interest-Only</v>
      </c>
      <c r="D27" s="26" t="n">
        <f aca="false">IF($A27="","",J26)</f>
        <v>400000</v>
      </c>
      <c r="E27" s="26" t="n">
        <f aca="false">IF($A27="","",D27*'Interest-Only Calculator'!$C$16)</f>
        <v>2166.66666666667</v>
      </c>
      <c r="F27" s="26" t="n">
        <f aca="false">IF($A27="","",IF($A27&lt;='Interest-Only Calculator'!$C$17,E27,MIN('Amortization Schedule'!$M$3,D27+E27)))</f>
        <v>2166.66666666667</v>
      </c>
      <c r="G27" s="26" t="n">
        <f aca="false">IF($A27="","",IF($A27&lt;='Interest-Only Calculator'!$C$17,MIN('Interest-Only Calculator'!$C$12,MAX(D27,0)),MIN('Interest-Only Calculator'!$C$13,MAX(D27-(F27-E27),0))))</f>
        <v>0</v>
      </c>
      <c r="H27" s="26" t="n">
        <f aca="false">IF($A27="","",F27+G27)</f>
        <v>2166.66666666667</v>
      </c>
      <c r="I27" s="26" t="n">
        <f aca="false">IF($A27="","",H27-E27)</f>
        <v>0</v>
      </c>
      <c r="J27" s="26" t="n">
        <f aca="false">IF($A27="","",MAX(D27-I27,0))</f>
        <v>400000</v>
      </c>
    </row>
    <row r="28" customFormat="false" ht="15" hidden="false" customHeight="false" outlineLevel="0" collapsed="false">
      <c r="A28" s="28" t="n">
        <f aca="false">IF($A27="","",IF(AND(ISNUMBER($J27),$J27&gt;0.005,$A27+1&lt;=('Interest-Only Calculator'!$C$17+'Interest-Only Calculator'!$C$18)),$A27+1,""))</f>
        <v>24</v>
      </c>
      <c r="B28" s="29" t="n">
        <f aca="false">IF($A28="","",EDATE('Interest-Only Calculator'!$C$11,$A28-1))</f>
        <v>46966</v>
      </c>
      <c r="C28" s="30" t="str">
        <f aca="false">IF($A28="","",IF($A28&lt;='Interest-Only Calculator'!$C$17,"Interest-Only","Amortizing"))</f>
        <v>Interest-Only</v>
      </c>
      <c r="D28" s="31" t="n">
        <f aca="false">IF($A28="","",J27)</f>
        <v>400000</v>
      </c>
      <c r="E28" s="31" t="n">
        <f aca="false">IF($A28="","",D28*'Interest-Only Calculator'!$C$16)</f>
        <v>2166.66666666667</v>
      </c>
      <c r="F28" s="31" t="n">
        <f aca="false">IF($A28="","",IF($A28&lt;='Interest-Only Calculator'!$C$17,E28,MIN('Amortization Schedule'!$M$3,D28+E28)))</f>
        <v>2166.66666666667</v>
      </c>
      <c r="G28" s="31" t="n">
        <f aca="false">IF($A28="","",IF($A28&lt;='Interest-Only Calculator'!$C$17,MIN('Interest-Only Calculator'!$C$12,MAX(D28,0)),MIN('Interest-Only Calculator'!$C$13,MAX(D28-(F28-E28),0))))</f>
        <v>0</v>
      </c>
      <c r="H28" s="31" t="n">
        <f aca="false">IF($A28="","",F28+G28)</f>
        <v>2166.66666666667</v>
      </c>
      <c r="I28" s="31" t="n">
        <f aca="false">IF($A28="","",H28-E28)</f>
        <v>0</v>
      </c>
      <c r="J28" s="31" t="n">
        <f aca="false">IF($A28="","",MAX(D28-I28,0))</f>
        <v>400000</v>
      </c>
    </row>
    <row r="29" customFormat="false" ht="15" hidden="false" customHeight="false" outlineLevel="0" collapsed="false">
      <c r="A29" s="23" t="n">
        <f aca="false">IF($A28="","",IF(AND(ISNUMBER($J28),$J28&gt;0.005,$A28+1&lt;=('Interest-Only Calculator'!$C$17+'Interest-Only Calculator'!$C$18)),$A28+1,""))</f>
        <v>25</v>
      </c>
      <c r="B29" s="24" t="n">
        <f aca="false">IF($A29="","",EDATE('Interest-Only Calculator'!$C$11,$A29-1))</f>
        <v>46997</v>
      </c>
      <c r="C29" s="25" t="str">
        <f aca="false">IF($A29="","",IF($A29&lt;='Interest-Only Calculator'!$C$17,"Interest-Only","Amortizing"))</f>
        <v>Interest-Only</v>
      </c>
      <c r="D29" s="26" t="n">
        <f aca="false">IF($A29="","",J28)</f>
        <v>400000</v>
      </c>
      <c r="E29" s="26" t="n">
        <f aca="false">IF($A29="","",D29*'Interest-Only Calculator'!$C$16)</f>
        <v>2166.66666666667</v>
      </c>
      <c r="F29" s="26" t="n">
        <f aca="false">IF($A29="","",IF($A29&lt;='Interest-Only Calculator'!$C$17,E29,MIN('Amortization Schedule'!$M$3,D29+E29)))</f>
        <v>2166.66666666667</v>
      </c>
      <c r="G29" s="26" t="n">
        <f aca="false">IF($A29="","",IF($A29&lt;='Interest-Only Calculator'!$C$17,MIN('Interest-Only Calculator'!$C$12,MAX(D29,0)),MIN('Interest-Only Calculator'!$C$13,MAX(D29-(F29-E29),0))))</f>
        <v>0</v>
      </c>
      <c r="H29" s="26" t="n">
        <f aca="false">IF($A29="","",F29+G29)</f>
        <v>2166.66666666667</v>
      </c>
      <c r="I29" s="26" t="n">
        <f aca="false">IF($A29="","",H29-E29)</f>
        <v>0</v>
      </c>
      <c r="J29" s="26" t="n">
        <f aca="false">IF($A29="","",MAX(D29-I29,0))</f>
        <v>400000</v>
      </c>
    </row>
    <row r="30" customFormat="false" ht="15" hidden="false" customHeight="false" outlineLevel="0" collapsed="false">
      <c r="A30" s="28" t="n">
        <f aca="false">IF($A29="","",IF(AND(ISNUMBER($J29),$J29&gt;0.005,$A29+1&lt;=('Interest-Only Calculator'!$C$17+'Interest-Only Calculator'!$C$18)),$A29+1,""))</f>
        <v>26</v>
      </c>
      <c r="B30" s="29" t="n">
        <f aca="false">IF($A30="","",EDATE('Interest-Only Calculator'!$C$11,$A30-1))</f>
        <v>47027</v>
      </c>
      <c r="C30" s="30" t="str">
        <f aca="false">IF($A30="","",IF($A30&lt;='Interest-Only Calculator'!$C$17,"Interest-Only","Amortizing"))</f>
        <v>Interest-Only</v>
      </c>
      <c r="D30" s="31" t="n">
        <f aca="false">IF($A30="","",J29)</f>
        <v>400000</v>
      </c>
      <c r="E30" s="31" t="n">
        <f aca="false">IF($A30="","",D30*'Interest-Only Calculator'!$C$16)</f>
        <v>2166.66666666667</v>
      </c>
      <c r="F30" s="31" t="n">
        <f aca="false">IF($A30="","",IF($A30&lt;='Interest-Only Calculator'!$C$17,E30,MIN('Amortization Schedule'!$M$3,D30+E30)))</f>
        <v>2166.66666666667</v>
      </c>
      <c r="G30" s="31" t="n">
        <f aca="false">IF($A30="","",IF($A30&lt;='Interest-Only Calculator'!$C$17,MIN('Interest-Only Calculator'!$C$12,MAX(D30,0)),MIN('Interest-Only Calculator'!$C$13,MAX(D30-(F30-E30),0))))</f>
        <v>0</v>
      </c>
      <c r="H30" s="31" t="n">
        <f aca="false">IF($A30="","",F30+G30)</f>
        <v>2166.66666666667</v>
      </c>
      <c r="I30" s="31" t="n">
        <f aca="false">IF($A30="","",H30-E30)</f>
        <v>0</v>
      </c>
      <c r="J30" s="31" t="n">
        <f aca="false">IF($A30="","",MAX(D30-I30,0))</f>
        <v>400000</v>
      </c>
    </row>
    <row r="31" customFormat="false" ht="15" hidden="false" customHeight="false" outlineLevel="0" collapsed="false">
      <c r="A31" s="23" t="n">
        <f aca="false">IF($A30="","",IF(AND(ISNUMBER($J30),$J30&gt;0.005,$A30+1&lt;=('Interest-Only Calculator'!$C$17+'Interest-Only Calculator'!$C$18)),$A30+1,""))</f>
        <v>27</v>
      </c>
      <c r="B31" s="24" t="n">
        <f aca="false">IF($A31="","",EDATE('Interest-Only Calculator'!$C$11,$A31-1))</f>
        <v>47058</v>
      </c>
      <c r="C31" s="25" t="str">
        <f aca="false">IF($A31="","",IF($A31&lt;='Interest-Only Calculator'!$C$17,"Interest-Only","Amortizing"))</f>
        <v>Interest-Only</v>
      </c>
      <c r="D31" s="26" t="n">
        <f aca="false">IF($A31="","",J30)</f>
        <v>400000</v>
      </c>
      <c r="E31" s="26" t="n">
        <f aca="false">IF($A31="","",D31*'Interest-Only Calculator'!$C$16)</f>
        <v>2166.66666666667</v>
      </c>
      <c r="F31" s="26" t="n">
        <f aca="false">IF($A31="","",IF($A31&lt;='Interest-Only Calculator'!$C$17,E31,MIN('Amortization Schedule'!$M$3,D31+E31)))</f>
        <v>2166.66666666667</v>
      </c>
      <c r="G31" s="26" t="n">
        <f aca="false">IF($A31="","",IF($A31&lt;='Interest-Only Calculator'!$C$17,MIN('Interest-Only Calculator'!$C$12,MAX(D31,0)),MIN('Interest-Only Calculator'!$C$13,MAX(D31-(F31-E31),0))))</f>
        <v>0</v>
      </c>
      <c r="H31" s="26" t="n">
        <f aca="false">IF($A31="","",F31+G31)</f>
        <v>2166.66666666667</v>
      </c>
      <c r="I31" s="26" t="n">
        <f aca="false">IF($A31="","",H31-E31)</f>
        <v>0</v>
      </c>
      <c r="J31" s="26" t="n">
        <f aca="false">IF($A31="","",MAX(D31-I31,0))</f>
        <v>400000</v>
      </c>
    </row>
    <row r="32" customFormat="false" ht="15" hidden="false" customHeight="false" outlineLevel="0" collapsed="false">
      <c r="A32" s="28" t="n">
        <f aca="false">IF($A31="","",IF(AND(ISNUMBER($J31),$J31&gt;0.005,$A31+1&lt;=('Interest-Only Calculator'!$C$17+'Interest-Only Calculator'!$C$18)),$A31+1,""))</f>
        <v>28</v>
      </c>
      <c r="B32" s="29" t="n">
        <f aca="false">IF($A32="","",EDATE('Interest-Only Calculator'!$C$11,$A32-1))</f>
        <v>47088</v>
      </c>
      <c r="C32" s="30" t="str">
        <f aca="false">IF($A32="","",IF($A32&lt;='Interest-Only Calculator'!$C$17,"Interest-Only","Amortizing"))</f>
        <v>Interest-Only</v>
      </c>
      <c r="D32" s="31" t="n">
        <f aca="false">IF($A32="","",J31)</f>
        <v>400000</v>
      </c>
      <c r="E32" s="31" t="n">
        <f aca="false">IF($A32="","",D32*'Interest-Only Calculator'!$C$16)</f>
        <v>2166.66666666667</v>
      </c>
      <c r="F32" s="31" t="n">
        <f aca="false">IF($A32="","",IF($A32&lt;='Interest-Only Calculator'!$C$17,E32,MIN('Amortization Schedule'!$M$3,D32+E32)))</f>
        <v>2166.66666666667</v>
      </c>
      <c r="G32" s="31" t="n">
        <f aca="false">IF($A32="","",IF($A32&lt;='Interest-Only Calculator'!$C$17,MIN('Interest-Only Calculator'!$C$12,MAX(D32,0)),MIN('Interest-Only Calculator'!$C$13,MAX(D32-(F32-E32),0))))</f>
        <v>0</v>
      </c>
      <c r="H32" s="31" t="n">
        <f aca="false">IF($A32="","",F32+G32)</f>
        <v>2166.66666666667</v>
      </c>
      <c r="I32" s="31" t="n">
        <f aca="false">IF($A32="","",H32-E32)</f>
        <v>0</v>
      </c>
      <c r="J32" s="31" t="n">
        <f aca="false">IF($A32="","",MAX(D32-I32,0))</f>
        <v>400000</v>
      </c>
    </row>
    <row r="33" customFormat="false" ht="15" hidden="false" customHeight="false" outlineLevel="0" collapsed="false">
      <c r="A33" s="23" t="n">
        <f aca="false">IF($A32="","",IF(AND(ISNUMBER($J32),$J32&gt;0.005,$A32+1&lt;=('Interest-Only Calculator'!$C$17+'Interest-Only Calculator'!$C$18)),$A32+1,""))</f>
        <v>29</v>
      </c>
      <c r="B33" s="24" t="n">
        <f aca="false">IF($A33="","",EDATE('Interest-Only Calculator'!$C$11,$A33-1))</f>
        <v>47119</v>
      </c>
      <c r="C33" s="25" t="str">
        <f aca="false">IF($A33="","",IF($A33&lt;='Interest-Only Calculator'!$C$17,"Interest-Only","Amortizing"))</f>
        <v>Interest-Only</v>
      </c>
      <c r="D33" s="26" t="n">
        <f aca="false">IF($A33="","",J32)</f>
        <v>400000</v>
      </c>
      <c r="E33" s="26" t="n">
        <f aca="false">IF($A33="","",D33*'Interest-Only Calculator'!$C$16)</f>
        <v>2166.66666666667</v>
      </c>
      <c r="F33" s="26" t="n">
        <f aca="false">IF($A33="","",IF($A33&lt;='Interest-Only Calculator'!$C$17,E33,MIN('Amortization Schedule'!$M$3,D33+E33)))</f>
        <v>2166.66666666667</v>
      </c>
      <c r="G33" s="26" t="n">
        <f aca="false">IF($A33="","",IF($A33&lt;='Interest-Only Calculator'!$C$17,MIN('Interest-Only Calculator'!$C$12,MAX(D33,0)),MIN('Interest-Only Calculator'!$C$13,MAX(D33-(F33-E33),0))))</f>
        <v>0</v>
      </c>
      <c r="H33" s="26" t="n">
        <f aca="false">IF($A33="","",F33+G33)</f>
        <v>2166.66666666667</v>
      </c>
      <c r="I33" s="26" t="n">
        <f aca="false">IF($A33="","",H33-E33)</f>
        <v>0</v>
      </c>
      <c r="J33" s="26" t="n">
        <f aca="false">IF($A33="","",MAX(D33-I33,0))</f>
        <v>400000</v>
      </c>
    </row>
    <row r="34" customFormat="false" ht="15" hidden="false" customHeight="false" outlineLevel="0" collapsed="false">
      <c r="A34" s="28" t="n">
        <f aca="false">IF($A33="","",IF(AND(ISNUMBER($J33),$J33&gt;0.005,$A33+1&lt;=('Interest-Only Calculator'!$C$17+'Interest-Only Calculator'!$C$18)),$A33+1,""))</f>
        <v>30</v>
      </c>
      <c r="B34" s="29" t="n">
        <f aca="false">IF($A34="","",EDATE('Interest-Only Calculator'!$C$11,$A34-1))</f>
        <v>47150</v>
      </c>
      <c r="C34" s="30" t="str">
        <f aca="false">IF($A34="","",IF($A34&lt;='Interest-Only Calculator'!$C$17,"Interest-Only","Amortizing"))</f>
        <v>Interest-Only</v>
      </c>
      <c r="D34" s="31" t="n">
        <f aca="false">IF($A34="","",J33)</f>
        <v>400000</v>
      </c>
      <c r="E34" s="31" t="n">
        <f aca="false">IF($A34="","",D34*'Interest-Only Calculator'!$C$16)</f>
        <v>2166.66666666667</v>
      </c>
      <c r="F34" s="31" t="n">
        <f aca="false">IF($A34="","",IF($A34&lt;='Interest-Only Calculator'!$C$17,E34,MIN('Amortization Schedule'!$M$3,D34+E34)))</f>
        <v>2166.66666666667</v>
      </c>
      <c r="G34" s="31" t="n">
        <f aca="false">IF($A34="","",IF($A34&lt;='Interest-Only Calculator'!$C$17,MIN('Interest-Only Calculator'!$C$12,MAX(D34,0)),MIN('Interest-Only Calculator'!$C$13,MAX(D34-(F34-E34),0))))</f>
        <v>0</v>
      </c>
      <c r="H34" s="31" t="n">
        <f aca="false">IF($A34="","",F34+G34)</f>
        <v>2166.66666666667</v>
      </c>
      <c r="I34" s="31" t="n">
        <f aca="false">IF($A34="","",H34-E34)</f>
        <v>0</v>
      </c>
      <c r="J34" s="31" t="n">
        <f aca="false">IF($A34="","",MAX(D34-I34,0))</f>
        <v>400000</v>
      </c>
    </row>
    <row r="35" customFormat="false" ht="15" hidden="false" customHeight="false" outlineLevel="0" collapsed="false">
      <c r="A35" s="23" t="n">
        <f aca="false">IF($A34="","",IF(AND(ISNUMBER($J34),$J34&gt;0.005,$A34+1&lt;=('Interest-Only Calculator'!$C$17+'Interest-Only Calculator'!$C$18)),$A34+1,""))</f>
        <v>31</v>
      </c>
      <c r="B35" s="24" t="n">
        <f aca="false">IF($A35="","",EDATE('Interest-Only Calculator'!$C$11,$A35-1))</f>
        <v>47178</v>
      </c>
      <c r="C35" s="25" t="str">
        <f aca="false">IF($A35="","",IF($A35&lt;='Interest-Only Calculator'!$C$17,"Interest-Only","Amortizing"))</f>
        <v>Interest-Only</v>
      </c>
      <c r="D35" s="26" t="n">
        <f aca="false">IF($A35="","",J34)</f>
        <v>400000</v>
      </c>
      <c r="E35" s="26" t="n">
        <f aca="false">IF($A35="","",D35*'Interest-Only Calculator'!$C$16)</f>
        <v>2166.66666666667</v>
      </c>
      <c r="F35" s="26" t="n">
        <f aca="false">IF($A35="","",IF($A35&lt;='Interest-Only Calculator'!$C$17,E35,MIN('Amortization Schedule'!$M$3,D35+E35)))</f>
        <v>2166.66666666667</v>
      </c>
      <c r="G35" s="26" t="n">
        <f aca="false">IF($A35="","",IF($A35&lt;='Interest-Only Calculator'!$C$17,MIN('Interest-Only Calculator'!$C$12,MAX(D35,0)),MIN('Interest-Only Calculator'!$C$13,MAX(D35-(F35-E35),0))))</f>
        <v>0</v>
      </c>
      <c r="H35" s="26" t="n">
        <f aca="false">IF($A35="","",F35+G35)</f>
        <v>2166.66666666667</v>
      </c>
      <c r="I35" s="26" t="n">
        <f aca="false">IF($A35="","",H35-E35)</f>
        <v>0</v>
      </c>
      <c r="J35" s="26" t="n">
        <f aca="false">IF($A35="","",MAX(D35-I35,0))</f>
        <v>400000</v>
      </c>
    </row>
    <row r="36" customFormat="false" ht="15" hidden="false" customHeight="false" outlineLevel="0" collapsed="false">
      <c r="A36" s="28" t="n">
        <f aca="false">IF($A35="","",IF(AND(ISNUMBER($J35),$J35&gt;0.005,$A35+1&lt;=('Interest-Only Calculator'!$C$17+'Interest-Only Calculator'!$C$18)),$A35+1,""))</f>
        <v>32</v>
      </c>
      <c r="B36" s="29" t="n">
        <f aca="false">IF($A36="","",EDATE('Interest-Only Calculator'!$C$11,$A36-1))</f>
        <v>47209</v>
      </c>
      <c r="C36" s="30" t="str">
        <f aca="false">IF($A36="","",IF($A36&lt;='Interest-Only Calculator'!$C$17,"Interest-Only","Amortizing"))</f>
        <v>Interest-Only</v>
      </c>
      <c r="D36" s="31" t="n">
        <f aca="false">IF($A36="","",J35)</f>
        <v>400000</v>
      </c>
      <c r="E36" s="31" t="n">
        <f aca="false">IF($A36="","",D36*'Interest-Only Calculator'!$C$16)</f>
        <v>2166.66666666667</v>
      </c>
      <c r="F36" s="31" t="n">
        <f aca="false">IF($A36="","",IF($A36&lt;='Interest-Only Calculator'!$C$17,E36,MIN('Amortization Schedule'!$M$3,D36+E36)))</f>
        <v>2166.66666666667</v>
      </c>
      <c r="G36" s="31" t="n">
        <f aca="false">IF($A36="","",IF($A36&lt;='Interest-Only Calculator'!$C$17,MIN('Interest-Only Calculator'!$C$12,MAX(D36,0)),MIN('Interest-Only Calculator'!$C$13,MAX(D36-(F36-E36),0))))</f>
        <v>0</v>
      </c>
      <c r="H36" s="31" t="n">
        <f aca="false">IF($A36="","",F36+G36)</f>
        <v>2166.66666666667</v>
      </c>
      <c r="I36" s="31" t="n">
        <f aca="false">IF($A36="","",H36-E36)</f>
        <v>0</v>
      </c>
      <c r="J36" s="31" t="n">
        <f aca="false">IF($A36="","",MAX(D36-I36,0))</f>
        <v>400000</v>
      </c>
    </row>
    <row r="37" customFormat="false" ht="15" hidden="false" customHeight="false" outlineLevel="0" collapsed="false">
      <c r="A37" s="23" t="n">
        <f aca="false">IF($A36="","",IF(AND(ISNUMBER($J36),$J36&gt;0.005,$A36+1&lt;=('Interest-Only Calculator'!$C$17+'Interest-Only Calculator'!$C$18)),$A36+1,""))</f>
        <v>33</v>
      </c>
      <c r="B37" s="24" t="n">
        <f aca="false">IF($A37="","",EDATE('Interest-Only Calculator'!$C$11,$A37-1))</f>
        <v>47239</v>
      </c>
      <c r="C37" s="25" t="str">
        <f aca="false">IF($A37="","",IF($A37&lt;='Interest-Only Calculator'!$C$17,"Interest-Only","Amortizing"))</f>
        <v>Interest-Only</v>
      </c>
      <c r="D37" s="26" t="n">
        <f aca="false">IF($A37="","",J36)</f>
        <v>400000</v>
      </c>
      <c r="E37" s="26" t="n">
        <f aca="false">IF($A37="","",D37*'Interest-Only Calculator'!$C$16)</f>
        <v>2166.66666666667</v>
      </c>
      <c r="F37" s="26" t="n">
        <f aca="false">IF($A37="","",IF($A37&lt;='Interest-Only Calculator'!$C$17,E37,MIN('Amortization Schedule'!$M$3,D37+E37)))</f>
        <v>2166.66666666667</v>
      </c>
      <c r="G37" s="26" t="n">
        <f aca="false">IF($A37="","",IF($A37&lt;='Interest-Only Calculator'!$C$17,MIN('Interest-Only Calculator'!$C$12,MAX(D37,0)),MIN('Interest-Only Calculator'!$C$13,MAX(D37-(F37-E37),0))))</f>
        <v>0</v>
      </c>
      <c r="H37" s="26" t="n">
        <f aca="false">IF($A37="","",F37+G37)</f>
        <v>2166.66666666667</v>
      </c>
      <c r="I37" s="26" t="n">
        <f aca="false">IF($A37="","",H37-E37)</f>
        <v>0</v>
      </c>
      <c r="J37" s="26" t="n">
        <f aca="false">IF($A37="","",MAX(D37-I37,0))</f>
        <v>400000</v>
      </c>
    </row>
    <row r="38" customFormat="false" ht="15" hidden="false" customHeight="false" outlineLevel="0" collapsed="false">
      <c r="A38" s="28" t="n">
        <f aca="false">IF($A37="","",IF(AND(ISNUMBER($J37),$J37&gt;0.005,$A37+1&lt;=('Interest-Only Calculator'!$C$17+'Interest-Only Calculator'!$C$18)),$A37+1,""))</f>
        <v>34</v>
      </c>
      <c r="B38" s="29" t="n">
        <f aca="false">IF($A38="","",EDATE('Interest-Only Calculator'!$C$11,$A38-1))</f>
        <v>47270</v>
      </c>
      <c r="C38" s="30" t="str">
        <f aca="false">IF($A38="","",IF($A38&lt;='Interest-Only Calculator'!$C$17,"Interest-Only","Amortizing"))</f>
        <v>Interest-Only</v>
      </c>
      <c r="D38" s="31" t="n">
        <f aca="false">IF($A38="","",J37)</f>
        <v>400000</v>
      </c>
      <c r="E38" s="31" t="n">
        <f aca="false">IF($A38="","",D38*'Interest-Only Calculator'!$C$16)</f>
        <v>2166.66666666667</v>
      </c>
      <c r="F38" s="31" t="n">
        <f aca="false">IF($A38="","",IF($A38&lt;='Interest-Only Calculator'!$C$17,E38,MIN('Amortization Schedule'!$M$3,D38+E38)))</f>
        <v>2166.66666666667</v>
      </c>
      <c r="G38" s="31" t="n">
        <f aca="false">IF($A38="","",IF($A38&lt;='Interest-Only Calculator'!$C$17,MIN('Interest-Only Calculator'!$C$12,MAX(D38,0)),MIN('Interest-Only Calculator'!$C$13,MAX(D38-(F38-E38),0))))</f>
        <v>0</v>
      </c>
      <c r="H38" s="31" t="n">
        <f aca="false">IF($A38="","",F38+G38)</f>
        <v>2166.66666666667</v>
      </c>
      <c r="I38" s="31" t="n">
        <f aca="false">IF($A38="","",H38-E38)</f>
        <v>0</v>
      </c>
      <c r="J38" s="31" t="n">
        <f aca="false">IF($A38="","",MAX(D38-I38,0))</f>
        <v>400000</v>
      </c>
    </row>
    <row r="39" customFormat="false" ht="15" hidden="false" customHeight="false" outlineLevel="0" collapsed="false">
      <c r="A39" s="23" t="n">
        <f aca="false">IF($A38="","",IF(AND(ISNUMBER($J38),$J38&gt;0.005,$A38+1&lt;=('Interest-Only Calculator'!$C$17+'Interest-Only Calculator'!$C$18)),$A38+1,""))</f>
        <v>35</v>
      </c>
      <c r="B39" s="24" t="n">
        <f aca="false">IF($A39="","",EDATE('Interest-Only Calculator'!$C$11,$A39-1))</f>
        <v>47300</v>
      </c>
      <c r="C39" s="25" t="str">
        <f aca="false">IF($A39="","",IF($A39&lt;='Interest-Only Calculator'!$C$17,"Interest-Only","Amortizing"))</f>
        <v>Interest-Only</v>
      </c>
      <c r="D39" s="26" t="n">
        <f aca="false">IF($A39="","",J38)</f>
        <v>400000</v>
      </c>
      <c r="E39" s="26" t="n">
        <f aca="false">IF($A39="","",D39*'Interest-Only Calculator'!$C$16)</f>
        <v>2166.66666666667</v>
      </c>
      <c r="F39" s="26" t="n">
        <f aca="false">IF($A39="","",IF($A39&lt;='Interest-Only Calculator'!$C$17,E39,MIN('Amortization Schedule'!$M$3,D39+E39)))</f>
        <v>2166.66666666667</v>
      </c>
      <c r="G39" s="26" t="n">
        <f aca="false">IF($A39="","",IF($A39&lt;='Interest-Only Calculator'!$C$17,MIN('Interest-Only Calculator'!$C$12,MAX(D39,0)),MIN('Interest-Only Calculator'!$C$13,MAX(D39-(F39-E39),0))))</f>
        <v>0</v>
      </c>
      <c r="H39" s="26" t="n">
        <f aca="false">IF($A39="","",F39+G39)</f>
        <v>2166.66666666667</v>
      </c>
      <c r="I39" s="26" t="n">
        <f aca="false">IF($A39="","",H39-E39)</f>
        <v>0</v>
      </c>
      <c r="J39" s="26" t="n">
        <f aca="false">IF($A39="","",MAX(D39-I39,0))</f>
        <v>400000</v>
      </c>
    </row>
    <row r="40" customFormat="false" ht="15" hidden="false" customHeight="false" outlineLevel="0" collapsed="false">
      <c r="A40" s="28" t="n">
        <f aca="false">IF($A39="","",IF(AND(ISNUMBER($J39),$J39&gt;0.005,$A39+1&lt;=('Interest-Only Calculator'!$C$17+'Interest-Only Calculator'!$C$18)),$A39+1,""))</f>
        <v>36</v>
      </c>
      <c r="B40" s="29" t="n">
        <f aca="false">IF($A40="","",EDATE('Interest-Only Calculator'!$C$11,$A40-1))</f>
        <v>47331</v>
      </c>
      <c r="C40" s="30" t="str">
        <f aca="false">IF($A40="","",IF($A40&lt;='Interest-Only Calculator'!$C$17,"Interest-Only","Amortizing"))</f>
        <v>Interest-Only</v>
      </c>
      <c r="D40" s="31" t="n">
        <f aca="false">IF($A40="","",J39)</f>
        <v>400000</v>
      </c>
      <c r="E40" s="31" t="n">
        <f aca="false">IF($A40="","",D40*'Interest-Only Calculator'!$C$16)</f>
        <v>2166.66666666667</v>
      </c>
      <c r="F40" s="31" t="n">
        <f aca="false">IF($A40="","",IF($A40&lt;='Interest-Only Calculator'!$C$17,E40,MIN('Amortization Schedule'!$M$3,D40+E40)))</f>
        <v>2166.66666666667</v>
      </c>
      <c r="G40" s="31" t="n">
        <f aca="false">IF($A40="","",IF($A40&lt;='Interest-Only Calculator'!$C$17,MIN('Interest-Only Calculator'!$C$12,MAX(D40,0)),MIN('Interest-Only Calculator'!$C$13,MAX(D40-(F40-E40),0))))</f>
        <v>0</v>
      </c>
      <c r="H40" s="31" t="n">
        <f aca="false">IF($A40="","",F40+G40)</f>
        <v>2166.66666666667</v>
      </c>
      <c r="I40" s="31" t="n">
        <f aca="false">IF($A40="","",H40-E40)</f>
        <v>0</v>
      </c>
      <c r="J40" s="31" t="n">
        <f aca="false">IF($A40="","",MAX(D40-I40,0))</f>
        <v>400000</v>
      </c>
    </row>
    <row r="41" customFormat="false" ht="15" hidden="false" customHeight="false" outlineLevel="0" collapsed="false">
      <c r="A41" s="23" t="n">
        <f aca="false">IF($A40="","",IF(AND(ISNUMBER($J40),$J40&gt;0.005,$A40+1&lt;=('Interest-Only Calculator'!$C$17+'Interest-Only Calculator'!$C$18)),$A40+1,""))</f>
        <v>37</v>
      </c>
      <c r="B41" s="24" t="n">
        <f aca="false">IF($A41="","",EDATE('Interest-Only Calculator'!$C$11,$A41-1))</f>
        <v>47362</v>
      </c>
      <c r="C41" s="25" t="str">
        <f aca="false">IF($A41="","",IF($A41&lt;='Interest-Only Calculator'!$C$17,"Interest-Only","Amortizing"))</f>
        <v>Interest-Only</v>
      </c>
      <c r="D41" s="26" t="n">
        <f aca="false">IF($A41="","",J40)</f>
        <v>400000</v>
      </c>
      <c r="E41" s="26" t="n">
        <f aca="false">IF($A41="","",D41*'Interest-Only Calculator'!$C$16)</f>
        <v>2166.66666666667</v>
      </c>
      <c r="F41" s="26" t="n">
        <f aca="false">IF($A41="","",IF($A41&lt;='Interest-Only Calculator'!$C$17,E41,MIN('Amortization Schedule'!$M$3,D41+E41)))</f>
        <v>2166.66666666667</v>
      </c>
      <c r="G41" s="26" t="n">
        <f aca="false">IF($A41="","",IF($A41&lt;='Interest-Only Calculator'!$C$17,MIN('Interest-Only Calculator'!$C$12,MAX(D41,0)),MIN('Interest-Only Calculator'!$C$13,MAX(D41-(F41-E41),0))))</f>
        <v>0</v>
      </c>
      <c r="H41" s="26" t="n">
        <f aca="false">IF($A41="","",F41+G41)</f>
        <v>2166.66666666667</v>
      </c>
      <c r="I41" s="26" t="n">
        <f aca="false">IF($A41="","",H41-E41)</f>
        <v>0</v>
      </c>
      <c r="J41" s="26" t="n">
        <f aca="false">IF($A41="","",MAX(D41-I41,0))</f>
        <v>400000</v>
      </c>
    </row>
    <row r="42" customFormat="false" ht="15" hidden="false" customHeight="false" outlineLevel="0" collapsed="false">
      <c r="A42" s="28" t="n">
        <f aca="false">IF($A41="","",IF(AND(ISNUMBER($J41),$J41&gt;0.005,$A41+1&lt;=('Interest-Only Calculator'!$C$17+'Interest-Only Calculator'!$C$18)),$A41+1,""))</f>
        <v>38</v>
      </c>
      <c r="B42" s="29" t="n">
        <f aca="false">IF($A42="","",EDATE('Interest-Only Calculator'!$C$11,$A42-1))</f>
        <v>47392</v>
      </c>
      <c r="C42" s="30" t="str">
        <f aca="false">IF($A42="","",IF($A42&lt;='Interest-Only Calculator'!$C$17,"Interest-Only","Amortizing"))</f>
        <v>Interest-Only</v>
      </c>
      <c r="D42" s="31" t="n">
        <f aca="false">IF($A42="","",J41)</f>
        <v>400000</v>
      </c>
      <c r="E42" s="31" t="n">
        <f aca="false">IF($A42="","",D42*'Interest-Only Calculator'!$C$16)</f>
        <v>2166.66666666667</v>
      </c>
      <c r="F42" s="31" t="n">
        <f aca="false">IF($A42="","",IF($A42&lt;='Interest-Only Calculator'!$C$17,E42,MIN('Amortization Schedule'!$M$3,D42+E42)))</f>
        <v>2166.66666666667</v>
      </c>
      <c r="G42" s="31" t="n">
        <f aca="false">IF($A42="","",IF($A42&lt;='Interest-Only Calculator'!$C$17,MIN('Interest-Only Calculator'!$C$12,MAX(D42,0)),MIN('Interest-Only Calculator'!$C$13,MAX(D42-(F42-E42),0))))</f>
        <v>0</v>
      </c>
      <c r="H42" s="31" t="n">
        <f aca="false">IF($A42="","",F42+G42)</f>
        <v>2166.66666666667</v>
      </c>
      <c r="I42" s="31" t="n">
        <f aca="false">IF($A42="","",H42-E42)</f>
        <v>0</v>
      </c>
      <c r="J42" s="31" t="n">
        <f aca="false">IF($A42="","",MAX(D42-I42,0))</f>
        <v>400000</v>
      </c>
    </row>
    <row r="43" customFormat="false" ht="15" hidden="false" customHeight="false" outlineLevel="0" collapsed="false">
      <c r="A43" s="23" t="n">
        <f aca="false">IF($A42="","",IF(AND(ISNUMBER($J42),$J42&gt;0.005,$A42+1&lt;=('Interest-Only Calculator'!$C$17+'Interest-Only Calculator'!$C$18)),$A42+1,""))</f>
        <v>39</v>
      </c>
      <c r="B43" s="24" t="n">
        <f aca="false">IF($A43="","",EDATE('Interest-Only Calculator'!$C$11,$A43-1))</f>
        <v>47423</v>
      </c>
      <c r="C43" s="25" t="str">
        <f aca="false">IF($A43="","",IF($A43&lt;='Interest-Only Calculator'!$C$17,"Interest-Only","Amortizing"))</f>
        <v>Interest-Only</v>
      </c>
      <c r="D43" s="26" t="n">
        <f aca="false">IF($A43="","",J42)</f>
        <v>400000</v>
      </c>
      <c r="E43" s="26" t="n">
        <f aca="false">IF($A43="","",D43*'Interest-Only Calculator'!$C$16)</f>
        <v>2166.66666666667</v>
      </c>
      <c r="F43" s="26" t="n">
        <f aca="false">IF($A43="","",IF($A43&lt;='Interest-Only Calculator'!$C$17,E43,MIN('Amortization Schedule'!$M$3,D43+E43)))</f>
        <v>2166.66666666667</v>
      </c>
      <c r="G43" s="26" t="n">
        <f aca="false">IF($A43="","",IF($A43&lt;='Interest-Only Calculator'!$C$17,MIN('Interest-Only Calculator'!$C$12,MAX(D43,0)),MIN('Interest-Only Calculator'!$C$13,MAX(D43-(F43-E43),0))))</f>
        <v>0</v>
      </c>
      <c r="H43" s="26" t="n">
        <f aca="false">IF($A43="","",F43+G43)</f>
        <v>2166.66666666667</v>
      </c>
      <c r="I43" s="26" t="n">
        <f aca="false">IF($A43="","",H43-E43)</f>
        <v>0</v>
      </c>
      <c r="J43" s="26" t="n">
        <f aca="false">IF($A43="","",MAX(D43-I43,0))</f>
        <v>400000</v>
      </c>
    </row>
    <row r="44" customFormat="false" ht="15" hidden="false" customHeight="false" outlineLevel="0" collapsed="false">
      <c r="A44" s="28" t="n">
        <f aca="false">IF($A43="","",IF(AND(ISNUMBER($J43),$J43&gt;0.005,$A43+1&lt;=('Interest-Only Calculator'!$C$17+'Interest-Only Calculator'!$C$18)),$A43+1,""))</f>
        <v>40</v>
      </c>
      <c r="B44" s="29" t="n">
        <f aca="false">IF($A44="","",EDATE('Interest-Only Calculator'!$C$11,$A44-1))</f>
        <v>47453</v>
      </c>
      <c r="C44" s="30" t="str">
        <f aca="false">IF($A44="","",IF($A44&lt;='Interest-Only Calculator'!$C$17,"Interest-Only","Amortizing"))</f>
        <v>Interest-Only</v>
      </c>
      <c r="D44" s="31" t="n">
        <f aca="false">IF($A44="","",J43)</f>
        <v>400000</v>
      </c>
      <c r="E44" s="31" t="n">
        <f aca="false">IF($A44="","",D44*'Interest-Only Calculator'!$C$16)</f>
        <v>2166.66666666667</v>
      </c>
      <c r="F44" s="31" t="n">
        <f aca="false">IF($A44="","",IF($A44&lt;='Interest-Only Calculator'!$C$17,E44,MIN('Amortization Schedule'!$M$3,D44+E44)))</f>
        <v>2166.66666666667</v>
      </c>
      <c r="G44" s="31" t="n">
        <f aca="false">IF($A44="","",IF($A44&lt;='Interest-Only Calculator'!$C$17,MIN('Interest-Only Calculator'!$C$12,MAX(D44,0)),MIN('Interest-Only Calculator'!$C$13,MAX(D44-(F44-E44),0))))</f>
        <v>0</v>
      </c>
      <c r="H44" s="31" t="n">
        <f aca="false">IF($A44="","",F44+G44)</f>
        <v>2166.66666666667</v>
      </c>
      <c r="I44" s="31" t="n">
        <f aca="false">IF($A44="","",H44-E44)</f>
        <v>0</v>
      </c>
      <c r="J44" s="31" t="n">
        <f aca="false">IF($A44="","",MAX(D44-I44,0))</f>
        <v>400000</v>
      </c>
    </row>
    <row r="45" customFormat="false" ht="15" hidden="false" customHeight="false" outlineLevel="0" collapsed="false">
      <c r="A45" s="23" t="n">
        <f aca="false">IF($A44="","",IF(AND(ISNUMBER($J44),$J44&gt;0.005,$A44+1&lt;=('Interest-Only Calculator'!$C$17+'Interest-Only Calculator'!$C$18)),$A44+1,""))</f>
        <v>41</v>
      </c>
      <c r="B45" s="24" t="n">
        <f aca="false">IF($A45="","",EDATE('Interest-Only Calculator'!$C$11,$A45-1))</f>
        <v>47484</v>
      </c>
      <c r="C45" s="25" t="str">
        <f aca="false">IF($A45="","",IF($A45&lt;='Interest-Only Calculator'!$C$17,"Interest-Only","Amortizing"))</f>
        <v>Interest-Only</v>
      </c>
      <c r="D45" s="26" t="n">
        <f aca="false">IF($A45="","",J44)</f>
        <v>400000</v>
      </c>
      <c r="E45" s="26" t="n">
        <f aca="false">IF($A45="","",D45*'Interest-Only Calculator'!$C$16)</f>
        <v>2166.66666666667</v>
      </c>
      <c r="F45" s="26" t="n">
        <f aca="false">IF($A45="","",IF($A45&lt;='Interest-Only Calculator'!$C$17,E45,MIN('Amortization Schedule'!$M$3,D45+E45)))</f>
        <v>2166.66666666667</v>
      </c>
      <c r="G45" s="26" t="n">
        <f aca="false">IF($A45="","",IF($A45&lt;='Interest-Only Calculator'!$C$17,MIN('Interest-Only Calculator'!$C$12,MAX(D45,0)),MIN('Interest-Only Calculator'!$C$13,MAX(D45-(F45-E45),0))))</f>
        <v>0</v>
      </c>
      <c r="H45" s="26" t="n">
        <f aca="false">IF($A45="","",F45+G45)</f>
        <v>2166.66666666667</v>
      </c>
      <c r="I45" s="26" t="n">
        <f aca="false">IF($A45="","",H45-E45)</f>
        <v>0</v>
      </c>
      <c r="J45" s="26" t="n">
        <f aca="false">IF($A45="","",MAX(D45-I45,0))</f>
        <v>400000</v>
      </c>
    </row>
    <row r="46" customFormat="false" ht="15" hidden="false" customHeight="false" outlineLevel="0" collapsed="false">
      <c r="A46" s="28" t="n">
        <f aca="false">IF($A45="","",IF(AND(ISNUMBER($J45),$J45&gt;0.005,$A45+1&lt;=('Interest-Only Calculator'!$C$17+'Interest-Only Calculator'!$C$18)),$A45+1,""))</f>
        <v>42</v>
      </c>
      <c r="B46" s="29" t="n">
        <f aca="false">IF($A46="","",EDATE('Interest-Only Calculator'!$C$11,$A46-1))</f>
        <v>47515</v>
      </c>
      <c r="C46" s="30" t="str">
        <f aca="false">IF($A46="","",IF($A46&lt;='Interest-Only Calculator'!$C$17,"Interest-Only","Amortizing"))</f>
        <v>Interest-Only</v>
      </c>
      <c r="D46" s="31" t="n">
        <f aca="false">IF($A46="","",J45)</f>
        <v>400000</v>
      </c>
      <c r="E46" s="31" t="n">
        <f aca="false">IF($A46="","",D46*'Interest-Only Calculator'!$C$16)</f>
        <v>2166.66666666667</v>
      </c>
      <c r="F46" s="31" t="n">
        <f aca="false">IF($A46="","",IF($A46&lt;='Interest-Only Calculator'!$C$17,E46,MIN('Amortization Schedule'!$M$3,D46+E46)))</f>
        <v>2166.66666666667</v>
      </c>
      <c r="G46" s="31" t="n">
        <f aca="false">IF($A46="","",IF($A46&lt;='Interest-Only Calculator'!$C$17,MIN('Interest-Only Calculator'!$C$12,MAX(D46,0)),MIN('Interest-Only Calculator'!$C$13,MAX(D46-(F46-E46),0))))</f>
        <v>0</v>
      </c>
      <c r="H46" s="31" t="n">
        <f aca="false">IF($A46="","",F46+G46)</f>
        <v>2166.66666666667</v>
      </c>
      <c r="I46" s="31" t="n">
        <f aca="false">IF($A46="","",H46-E46)</f>
        <v>0</v>
      </c>
      <c r="J46" s="31" t="n">
        <f aca="false">IF($A46="","",MAX(D46-I46,0))</f>
        <v>400000</v>
      </c>
    </row>
    <row r="47" customFormat="false" ht="15" hidden="false" customHeight="false" outlineLevel="0" collapsed="false">
      <c r="A47" s="23" t="n">
        <f aca="false">IF($A46="","",IF(AND(ISNUMBER($J46),$J46&gt;0.005,$A46+1&lt;=('Interest-Only Calculator'!$C$17+'Interest-Only Calculator'!$C$18)),$A46+1,""))</f>
        <v>43</v>
      </c>
      <c r="B47" s="24" t="n">
        <f aca="false">IF($A47="","",EDATE('Interest-Only Calculator'!$C$11,$A47-1))</f>
        <v>47543</v>
      </c>
      <c r="C47" s="25" t="str">
        <f aca="false">IF($A47="","",IF($A47&lt;='Interest-Only Calculator'!$C$17,"Interest-Only","Amortizing"))</f>
        <v>Interest-Only</v>
      </c>
      <c r="D47" s="26" t="n">
        <f aca="false">IF($A47="","",J46)</f>
        <v>400000</v>
      </c>
      <c r="E47" s="26" t="n">
        <f aca="false">IF($A47="","",D47*'Interest-Only Calculator'!$C$16)</f>
        <v>2166.66666666667</v>
      </c>
      <c r="F47" s="26" t="n">
        <f aca="false">IF($A47="","",IF($A47&lt;='Interest-Only Calculator'!$C$17,E47,MIN('Amortization Schedule'!$M$3,D47+E47)))</f>
        <v>2166.66666666667</v>
      </c>
      <c r="G47" s="26" t="n">
        <f aca="false">IF($A47="","",IF($A47&lt;='Interest-Only Calculator'!$C$17,MIN('Interest-Only Calculator'!$C$12,MAX(D47,0)),MIN('Interest-Only Calculator'!$C$13,MAX(D47-(F47-E47),0))))</f>
        <v>0</v>
      </c>
      <c r="H47" s="26" t="n">
        <f aca="false">IF($A47="","",F47+G47)</f>
        <v>2166.66666666667</v>
      </c>
      <c r="I47" s="26" t="n">
        <f aca="false">IF($A47="","",H47-E47)</f>
        <v>0</v>
      </c>
      <c r="J47" s="26" t="n">
        <f aca="false">IF($A47="","",MAX(D47-I47,0))</f>
        <v>400000</v>
      </c>
    </row>
    <row r="48" customFormat="false" ht="15" hidden="false" customHeight="false" outlineLevel="0" collapsed="false">
      <c r="A48" s="28" t="n">
        <f aca="false">IF($A47="","",IF(AND(ISNUMBER($J47),$J47&gt;0.005,$A47+1&lt;=('Interest-Only Calculator'!$C$17+'Interest-Only Calculator'!$C$18)),$A47+1,""))</f>
        <v>44</v>
      </c>
      <c r="B48" s="29" t="n">
        <f aca="false">IF($A48="","",EDATE('Interest-Only Calculator'!$C$11,$A48-1))</f>
        <v>47574</v>
      </c>
      <c r="C48" s="30" t="str">
        <f aca="false">IF($A48="","",IF($A48&lt;='Interest-Only Calculator'!$C$17,"Interest-Only","Amortizing"))</f>
        <v>Interest-Only</v>
      </c>
      <c r="D48" s="31" t="n">
        <f aca="false">IF($A48="","",J47)</f>
        <v>400000</v>
      </c>
      <c r="E48" s="31" t="n">
        <f aca="false">IF($A48="","",D48*'Interest-Only Calculator'!$C$16)</f>
        <v>2166.66666666667</v>
      </c>
      <c r="F48" s="31" t="n">
        <f aca="false">IF($A48="","",IF($A48&lt;='Interest-Only Calculator'!$C$17,E48,MIN('Amortization Schedule'!$M$3,D48+E48)))</f>
        <v>2166.66666666667</v>
      </c>
      <c r="G48" s="31" t="n">
        <f aca="false">IF($A48="","",IF($A48&lt;='Interest-Only Calculator'!$C$17,MIN('Interest-Only Calculator'!$C$12,MAX(D48,0)),MIN('Interest-Only Calculator'!$C$13,MAX(D48-(F48-E48),0))))</f>
        <v>0</v>
      </c>
      <c r="H48" s="31" t="n">
        <f aca="false">IF($A48="","",F48+G48)</f>
        <v>2166.66666666667</v>
      </c>
      <c r="I48" s="31" t="n">
        <f aca="false">IF($A48="","",H48-E48)</f>
        <v>0</v>
      </c>
      <c r="J48" s="31" t="n">
        <f aca="false">IF($A48="","",MAX(D48-I48,0))</f>
        <v>400000</v>
      </c>
    </row>
    <row r="49" customFormat="false" ht="15" hidden="false" customHeight="false" outlineLevel="0" collapsed="false">
      <c r="A49" s="23" t="n">
        <f aca="false">IF($A48="","",IF(AND(ISNUMBER($J48),$J48&gt;0.005,$A48+1&lt;=('Interest-Only Calculator'!$C$17+'Interest-Only Calculator'!$C$18)),$A48+1,""))</f>
        <v>45</v>
      </c>
      <c r="B49" s="24" t="n">
        <f aca="false">IF($A49="","",EDATE('Interest-Only Calculator'!$C$11,$A49-1))</f>
        <v>47604</v>
      </c>
      <c r="C49" s="25" t="str">
        <f aca="false">IF($A49="","",IF($A49&lt;='Interest-Only Calculator'!$C$17,"Interest-Only","Amortizing"))</f>
        <v>Interest-Only</v>
      </c>
      <c r="D49" s="26" t="n">
        <f aca="false">IF($A49="","",J48)</f>
        <v>400000</v>
      </c>
      <c r="E49" s="26" t="n">
        <f aca="false">IF($A49="","",D49*'Interest-Only Calculator'!$C$16)</f>
        <v>2166.66666666667</v>
      </c>
      <c r="F49" s="26" t="n">
        <f aca="false">IF($A49="","",IF($A49&lt;='Interest-Only Calculator'!$C$17,E49,MIN('Amortization Schedule'!$M$3,D49+E49)))</f>
        <v>2166.66666666667</v>
      </c>
      <c r="G49" s="26" t="n">
        <f aca="false">IF($A49="","",IF($A49&lt;='Interest-Only Calculator'!$C$17,MIN('Interest-Only Calculator'!$C$12,MAX(D49,0)),MIN('Interest-Only Calculator'!$C$13,MAX(D49-(F49-E49),0))))</f>
        <v>0</v>
      </c>
      <c r="H49" s="26" t="n">
        <f aca="false">IF($A49="","",F49+G49)</f>
        <v>2166.66666666667</v>
      </c>
      <c r="I49" s="26" t="n">
        <f aca="false">IF($A49="","",H49-E49)</f>
        <v>0</v>
      </c>
      <c r="J49" s="26" t="n">
        <f aca="false">IF($A49="","",MAX(D49-I49,0))</f>
        <v>400000</v>
      </c>
    </row>
    <row r="50" customFormat="false" ht="15" hidden="false" customHeight="false" outlineLevel="0" collapsed="false">
      <c r="A50" s="28" t="n">
        <f aca="false">IF($A49="","",IF(AND(ISNUMBER($J49),$J49&gt;0.005,$A49+1&lt;=('Interest-Only Calculator'!$C$17+'Interest-Only Calculator'!$C$18)),$A49+1,""))</f>
        <v>46</v>
      </c>
      <c r="B50" s="29" t="n">
        <f aca="false">IF($A50="","",EDATE('Interest-Only Calculator'!$C$11,$A50-1))</f>
        <v>47635</v>
      </c>
      <c r="C50" s="30" t="str">
        <f aca="false">IF($A50="","",IF($A50&lt;='Interest-Only Calculator'!$C$17,"Interest-Only","Amortizing"))</f>
        <v>Interest-Only</v>
      </c>
      <c r="D50" s="31" t="n">
        <f aca="false">IF($A50="","",J49)</f>
        <v>400000</v>
      </c>
      <c r="E50" s="31" t="n">
        <f aca="false">IF($A50="","",D50*'Interest-Only Calculator'!$C$16)</f>
        <v>2166.66666666667</v>
      </c>
      <c r="F50" s="31" t="n">
        <f aca="false">IF($A50="","",IF($A50&lt;='Interest-Only Calculator'!$C$17,E50,MIN('Amortization Schedule'!$M$3,D50+E50)))</f>
        <v>2166.66666666667</v>
      </c>
      <c r="G50" s="31" t="n">
        <f aca="false">IF($A50="","",IF($A50&lt;='Interest-Only Calculator'!$C$17,MIN('Interest-Only Calculator'!$C$12,MAX(D50,0)),MIN('Interest-Only Calculator'!$C$13,MAX(D50-(F50-E50),0))))</f>
        <v>0</v>
      </c>
      <c r="H50" s="31" t="n">
        <f aca="false">IF($A50="","",F50+G50)</f>
        <v>2166.66666666667</v>
      </c>
      <c r="I50" s="31" t="n">
        <f aca="false">IF($A50="","",H50-E50)</f>
        <v>0</v>
      </c>
      <c r="J50" s="31" t="n">
        <f aca="false">IF($A50="","",MAX(D50-I50,0))</f>
        <v>400000</v>
      </c>
    </row>
    <row r="51" customFormat="false" ht="15" hidden="false" customHeight="false" outlineLevel="0" collapsed="false">
      <c r="A51" s="23" t="n">
        <f aca="false">IF($A50="","",IF(AND(ISNUMBER($J50),$J50&gt;0.005,$A50+1&lt;=('Interest-Only Calculator'!$C$17+'Interest-Only Calculator'!$C$18)),$A50+1,""))</f>
        <v>47</v>
      </c>
      <c r="B51" s="24" t="n">
        <f aca="false">IF($A51="","",EDATE('Interest-Only Calculator'!$C$11,$A51-1))</f>
        <v>47665</v>
      </c>
      <c r="C51" s="25" t="str">
        <f aca="false">IF($A51="","",IF($A51&lt;='Interest-Only Calculator'!$C$17,"Interest-Only","Amortizing"))</f>
        <v>Interest-Only</v>
      </c>
      <c r="D51" s="26" t="n">
        <f aca="false">IF($A51="","",J50)</f>
        <v>400000</v>
      </c>
      <c r="E51" s="26" t="n">
        <f aca="false">IF($A51="","",D51*'Interest-Only Calculator'!$C$16)</f>
        <v>2166.66666666667</v>
      </c>
      <c r="F51" s="26" t="n">
        <f aca="false">IF($A51="","",IF($A51&lt;='Interest-Only Calculator'!$C$17,E51,MIN('Amortization Schedule'!$M$3,D51+E51)))</f>
        <v>2166.66666666667</v>
      </c>
      <c r="G51" s="26" t="n">
        <f aca="false">IF($A51="","",IF($A51&lt;='Interest-Only Calculator'!$C$17,MIN('Interest-Only Calculator'!$C$12,MAX(D51,0)),MIN('Interest-Only Calculator'!$C$13,MAX(D51-(F51-E51),0))))</f>
        <v>0</v>
      </c>
      <c r="H51" s="26" t="n">
        <f aca="false">IF($A51="","",F51+G51)</f>
        <v>2166.66666666667</v>
      </c>
      <c r="I51" s="26" t="n">
        <f aca="false">IF($A51="","",H51-E51)</f>
        <v>0</v>
      </c>
      <c r="J51" s="26" t="n">
        <f aca="false">IF($A51="","",MAX(D51-I51,0))</f>
        <v>400000</v>
      </c>
    </row>
    <row r="52" customFormat="false" ht="15" hidden="false" customHeight="false" outlineLevel="0" collapsed="false">
      <c r="A52" s="28" t="n">
        <f aca="false">IF($A51="","",IF(AND(ISNUMBER($J51),$J51&gt;0.005,$A51+1&lt;=('Interest-Only Calculator'!$C$17+'Interest-Only Calculator'!$C$18)),$A51+1,""))</f>
        <v>48</v>
      </c>
      <c r="B52" s="29" t="n">
        <f aca="false">IF($A52="","",EDATE('Interest-Only Calculator'!$C$11,$A52-1))</f>
        <v>47696</v>
      </c>
      <c r="C52" s="30" t="str">
        <f aca="false">IF($A52="","",IF($A52&lt;='Interest-Only Calculator'!$C$17,"Interest-Only","Amortizing"))</f>
        <v>Interest-Only</v>
      </c>
      <c r="D52" s="31" t="n">
        <f aca="false">IF($A52="","",J51)</f>
        <v>400000</v>
      </c>
      <c r="E52" s="31" t="n">
        <f aca="false">IF($A52="","",D52*'Interest-Only Calculator'!$C$16)</f>
        <v>2166.66666666667</v>
      </c>
      <c r="F52" s="31" t="n">
        <f aca="false">IF($A52="","",IF($A52&lt;='Interest-Only Calculator'!$C$17,E52,MIN('Amortization Schedule'!$M$3,D52+E52)))</f>
        <v>2166.66666666667</v>
      </c>
      <c r="G52" s="31" t="n">
        <f aca="false">IF($A52="","",IF($A52&lt;='Interest-Only Calculator'!$C$17,MIN('Interest-Only Calculator'!$C$12,MAX(D52,0)),MIN('Interest-Only Calculator'!$C$13,MAX(D52-(F52-E52),0))))</f>
        <v>0</v>
      </c>
      <c r="H52" s="31" t="n">
        <f aca="false">IF($A52="","",F52+G52)</f>
        <v>2166.66666666667</v>
      </c>
      <c r="I52" s="31" t="n">
        <f aca="false">IF($A52="","",H52-E52)</f>
        <v>0</v>
      </c>
      <c r="J52" s="31" t="n">
        <f aca="false">IF($A52="","",MAX(D52-I52,0))</f>
        <v>400000</v>
      </c>
    </row>
    <row r="53" customFormat="false" ht="15" hidden="false" customHeight="false" outlineLevel="0" collapsed="false">
      <c r="A53" s="23" t="n">
        <f aca="false">IF($A52="","",IF(AND(ISNUMBER($J52),$J52&gt;0.005,$A52+1&lt;=('Interest-Only Calculator'!$C$17+'Interest-Only Calculator'!$C$18)),$A52+1,""))</f>
        <v>49</v>
      </c>
      <c r="B53" s="24" t="n">
        <f aca="false">IF($A53="","",EDATE('Interest-Only Calculator'!$C$11,$A53-1))</f>
        <v>47727</v>
      </c>
      <c r="C53" s="25" t="str">
        <f aca="false">IF($A53="","",IF($A53&lt;='Interest-Only Calculator'!$C$17,"Interest-Only","Amortizing"))</f>
        <v>Interest-Only</v>
      </c>
      <c r="D53" s="26" t="n">
        <f aca="false">IF($A53="","",J52)</f>
        <v>400000</v>
      </c>
      <c r="E53" s="26" t="n">
        <f aca="false">IF($A53="","",D53*'Interest-Only Calculator'!$C$16)</f>
        <v>2166.66666666667</v>
      </c>
      <c r="F53" s="26" t="n">
        <f aca="false">IF($A53="","",IF($A53&lt;='Interest-Only Calculator'!$C$17,E53,MIN('Amortization Schedule'!$M$3,D53+E53)))</f>
        <v>2166.66666666667</v>
      </c>
      <c r="G53" s="26" t="n">
        <f aca="false">IF($A53="","",IF($A53&lt;='Interest-Only Calculator'!$C$17,MIN('Interest-Only Calculator'!$C$12,MAX(D53,0)),MIN('Interest-Only Calculator'!$C$13,MAX(D53-(F53-E53),0))))</f>
        <v>0</v>
      </c>
      <c r="H53" s="26" t="n">
        <f aca="false">IF($A53="","",F53+G53)</f>
        <v>2166.66666666667</v>
      </c>
      <c r="I53" s="26" t="n">
        <f aca="false">IF($A53="","",H53-E53)</f>
        <v>0</v>
      </c>
      <c r="J53" s="26" t="n">
        <f aca="false">IF($A53="","",MAX(D53-I53,0))</f>
        <v>400000</v>
      </c>
    </row>
    <row r="54" customFormat="false" ht="15" hidden="false" customHeight="false" outlineLevel="0" collapsed="false">
      <c r="A54" s="28" t="n">
        <f aca="false">IF($A53="","",IF(AND(ISNUMBER($J53),$J53&gt;0.005,$A53+1&lt;=('Interest-Only Calculator'!$C$17+'Interest-Only Calculator'!$C$18)),$A53+1,""))</f>
        <v>50</v>
      </c>
      <c r="B54" s="29" t="n">
        <f aca="false">IF($A54="","",EDATE('Interest-Only Calculator'!$C$11,$A54-1))</f>
        <v>47757</v>
      </c>
      <c r="C54" s="30" t="str">
        <f aca="false">IF($A54="","",IF($A54&lt;='Interest-Only Calculator'!$C$17,"Interest-Only","Amortizing"))</f>
        <v>Interest-Only</v>
      </c>
      <c r="D54" s="31" t="n">
        <f aca="false">IF($A54="","",J53)</f>
        <v>400000</v>
      </c>
      <c r="E54" s="31" t="n">
        <f aca="false">IF($A54="","",D54*'Interest-Only Calculator'!$C$16)</f>
        <v>2166.66666666667</v>
      </c>
      <c r="F54" s="31" t="n">
        <f aca="false">IF($A54="","",IF($A54&lt;='Interest-Only Calculator'!$C$17,E54,MIN('Amortization Schedule'!$M$3,D54+E54)))</f>
        <v>2166.66666666667</v>
      </c>
      <c r="G54" s="31" t="n">
        <f aca="false">IF($A54="","",IF($A54&lt;='Interest-Only Calculator'!$C$17,MIN('Interest-Only Calculator'!$C$12,MAX(D54,0)),MIN('Interest-Only Calculator'!$C$13,MAX(D54-(F54-E54),0))))</f>
        <v>0</v>
      </c>
      <c r="H54" s="31" t="n">
        <f aca="false">IF($A54="","",F54+G54)</f>
        <v>2166.66666666667</v>
      </c>
      <c r="I54" s="31" t="n">
        <f aca="false">IF($A54="","",H54-E54)</f>
        <v>0</v>
      </c>
      <c r="J54" s="31" t="n">
        <f aca="false">IF($A54="","",MAX(D54-I54,0))</f>
        <v>400000</v>
      </c>
    </row>
    <row r="55" customFormat="false" ht="15" hidden="false" customHeight="false" outlineLevel="0" collapsed="false">
      <c r="A55" s="23" t="n">
        <f aca="false">IF($A54="","",IF(AND(ISNUMBER($J54),$J54&gt;0.005,$A54+1&lt;=('Interest-Only Calculator'!$C$17+'Interest-Only Calculator'!$C$18)),$A54+1,""))</f>
        <v>51</v>
      </c>
      <c r="B55" s="24" t="n">
        <f aca="false">IF($A55="","",EDATE('Interest-Only Calculator'!$C$11,$A55-1))</f>
        <v>47788</v>
      </c>
      <c r="C55" s="25" t="str">
        <f aca="false">IF($A55="","",IF($A55&lt;='Interest-Only Calculator'!$C$17,"Interest-Only","Amortizing"))</f>
        <v>Interest-Only</v>
      </c>
      <c r="D55" s="26" t="n">
        <f aca="false">IF($A55="","",J54)</f>
        <v>400000</v>
      </c>
      <c r="E55" s="26" t="n">
        <f aca="false">IF($A55="","",D55*'Interest-Only Calculator'!$C$16)</f>
        <v>2166.66666666667</v>
      </c>
      <c r="F55" s="26" t="n">
        <f aca="false">IF($A55="","",IF($A55&lt;='Interest-Only Calculator'!$C$17,E55,MIN('Amortization Schedule'!$M$3,D55+E55)))</f>
        <v>2166.66666666667</v>
      </c>
      <c r="G55" s="26" t="n">
        <f aca="false">IF($A55="","",IF($A55&lt;='Interest-Only Calculator'!$C$17,MIN('Interest-Only Calculator'!$C$12,MAX(D55,0)),MIN('Interest-Only Calculator'!$C$13,MAX(D55-(F55-E55),0))))</f>
        <v>0</v>
      </c>
      <c r="H55" s="26" t="n">
        <f aca="false">IF($A55="","",F55+G55)</f>
        <v>2166.66666666667</v>
      </c>
      <c r="I55" s="26" t="n">
        <f aca="false">IF($A55="","",H55-E55)</f>
        <v>0</v>
      </c>
      <c r="J55" s="26" t="n">
        <f aca="false">IF($A55="","",MAX(D55-I55,0))</f>
        <v>400000</v>
      </c>
    </row>
    <row r="56" customFormat="false" ht="15" hidden="false" customHeight="false" outlineLevel="0" collapsed="false">
      <c r="A56" s="28" t="n">
        <f aca="false">IF($A55="","",IF(AND(ISNUMBER($J55),$J55&gt;0.005,$A55+1&lt;=('Interest-Only Calculator'!$C$17+'Interest-Only Calculator'!$C$18)),$A55+1,""))</f>
        <v>52</v>
      </c>
      <c r="B56" s="29" t="n">
        <f aca="false">IF($A56="","",EDATE('Interest-Only Calculator'!$C$11,$A56-1))</f>
        <v>47818</v>
      </c>
      <c r="C56" s="30" t="str">
        <f aca="false">IF($A56="","",IF($A56&lt;='Interest-Only Calculator'!$C$17,"Interest-Only","Amortizing"))</f>
        <v>Interest-Only</v>
      </c>
      <c r="D56" s="31" t="n">
        <f aca="false">IF($A56="","",J55)</f>
        <v>400000</v>
      </c>
      <c r="E56" s="31" t="n">
        <f aca="false">IF($A56="","",D56*'Interest-Only Calculator'!$C$16)</f>
        <v>2166.66666666667</v>
      </c>
      <c r="F56" s="31" t="n">
        <f aca="false">IF($A56="","",IF($A56&lt;='Interest-Only Calculator'!$C$17,E56,MIN('Amortization Schedule'!$M$3,D56+E56)))</f>
        <v>2166.66666666667</v>
      </c>
      <c r="G56" s="31" t="n">
        <f aca="false">IF($A56="","",IF($A56&lt;='Interest-Only Calculator'!$C$17,MIN('Interest-Only Calculator'!$C$12,MAX(D56,0)),MIN('Interest-Only Calculator'!$C$13,MAX(D56-(F56-E56),0))))</f>
        <v>0</v>
      </c>
      <c r="H56" s="31" t="n">
        <f aca="false">IF($A56="","",F56+G56)</f>
        <v>2166.66666666667</v>
      </c>
      <c r="I56" s="31" t="n">
        <f aca="false">IF($A56="","",H56-E56)</f>
        <v>0</v>
      </c>
      <c r="J56" s="31" t="n">
        <f aca="false">IF($A56="","",MAX(D56-I56,0))</f>
        <v>400000</v>
      </c>
    </row>
    <row r="57" customFormat="false" ht="15" hidden="false" customHeight="false" outlineLevel="0" collapsed="false">
      <c r="A57" s="23" t="n">
        <f aca="false">IF($A56="","",IF(AND(ISNUMBER($J56),$J56&gt;0.005,$A56+1&lt;=('Interest-Only Calculator'!$C$17+'Interest-Only Calculator'!$C$18)),$A56+1,""))</f>
        <v>53</v>
      </c>
      <c r="B57" s="24" t="n">
        <f aca="false">IF($A57="","",EDATE('Interest-Only Calculator'!$C$11,$A57-1))</f>
        <v>47849</v>
      </c>
      <c r="C57" s="25" t="str">
        <f aca="false">IF($A57="","",IF($A57&lt;='Interest-Only Calculator'!$C$17,"Interest-Only","Amortizing"))</f>
        <v>Interest-Only</v>
      </c>
      <c r="D57" s="26" t="n">
        <f aca="false">IF($A57="","",J56)</f>
        <v>400000</v>
      </c>
      <c r="E57" s="26" t="n">
        <f aca="false">IF($A57="","",D57*'Interest-Only Calculator'!$C$16)</f>
        <v>2166.66666666667</v>
      </c>
      <c r="F57" s="26" t="n">
        <f aca="false">IF($A57="","",IF($A57&lt;='Interest-Only Calculator'!$C$17,E57,MIN('Amortization Schedule'!$M$3,D57+E57)))</f>
        <v>2166.66666666667</v>
      </c>
      <c r="G57" s="26" t="n">
        <f aca="false">IF($A57="","",IF($A57&lt;='Interest-Only Calculator'!$C$17,MIN('Interest-Only Calculator'!$C$12,MAX(D57,0)),MIN('Interest-Only Calculator'!$C$13,MAX(D57-(F57-E57),0))))</f>
        <v>0</v>
      </c>
      <c r="H57" s="26" t="n">
        <f aca="false">IF($A57="","",F57+G57)</f>
        <v>2166.66666666667</v>
      </c>
      <c r="I57" s="26" t="n">
        <f aca="false">IF($A57="","",H57-E57)</f>
        <v>0</v>
      </c>
      <c r="J57" s="26" t="n">
        <f aca="false">IF($A57="","",MAX(D57-I57,0))</f>
        <v>400000</v>
      </c>
    </row>
    <row r="58" customFormat="false" ht="15" hidden="false" customHeight="false" outlineLevel="0" collapsed="false">
      <c r="A58" s="28" t="n">
        <f aca="false">IF($A57="","",IF(AND(ISNUMBER($J57),$J57&gt;0.005,$A57+1&lt;=('Interest-Only Calculator'!$C$17+'Interest-Only Calculator'!$C$18)),$A57+1,""))</f>
        <v>54</v>
      </c>
      <c r="B58" s="29" t="n">
        <f aca="false">IF($A58="","",EDATE('Interest-Only Calculator'!$C$11,$A58-1))</f>
        <v>47880</v>
      </c>
      <c r="C58" s="30" t="str">
        <f aca="false">IF($A58="","",IF($A58&lt;='Interest-Only Calculator'!$C$17,"Interest-Only","Amortizing"))</f>
        <v>Interest-Only</v>
      </c>
      <c r="D58" s="31" t="n">
        <f aca="false">IF($A58="","",J57)</f>
        <v>400000</v>
      </c>
      <c r="E58" s="31" t="n">
        <f aca="false">IF($A58="","",D58*'Interest-Only Calculator'!$C$16)</f>
        <v>2166.66666666667</v>
      </c>
      <c r="F58" s="31" t="n">
        <f aca="false">IF($A58="","",IF($A58&lt;='Interest-Only Calculator'!$C$17,E58,MIN('Amortization Schedule'!$M$3,D58+E58)))</f>
        <v>2166.66666666667</v>
      </c>
      <c r="G58" s="31" t="n">
        <f aca="false">IF($A58="","",IF($A58&lt;='Interest-Only Calculator'!$C$17,MIN('Interest-Only Calculator'!$C$12,MAX(D58,0)),MIN('Interest-Only Calculator'!$C$13,MAX(D58-(F58-E58),0))))</f>
        <v>0</v>
      </c>
      <c r="H58" s="31" t="n">
        <f aca="false">IF($A58="","",F58+G58)</f>
        <v>2166.66666666667</v>
      </c>
      <c r="I58" s="31" t="n">
        <f aca="false">IF($A58="","",H58-E58)</f>
        <v>0</v>
      </c>
      <c r="J58" s="31" t="n">
        <f aca="false">IF($A58="","",MAX(D58-I58,0))</f>
        <v>400000</v>
      </c>
    </row>
    <row r="59" customFormat="false" ht="15" hidden="false" customHeight="false" outlineLevel="0" collapsed="false">
      <c r="A59" s="23" t="n">
        <f aca="false">IF($A58="","",IF(AND(ISNUMBER($J58),$J58&gt;0.005,$A58+1&lt;=('Interest-Only Calculator'!$C$17+'Interest-Only Calculator'!$C$18)),$A58+1,""))</f>
        <v>55</v>
      </c>
      <c r="B59" s="24" t="n">
        <f aca="false">IF($A59="","",EDATE('Interest-Only Calculator'!$C$11,$A59-1))</f>
        <v>47908</v>
      </c>
      <c r="C59" s="25" t="str">
        <f aca="false">IF($A59="","",IF($A59&lt;='Interest-Only Calculator'!$C$17,"Interest-Only","Amortizing"))</f>
        <v>Interest-Only</v>
      </c>
      <c r="D59" s="26" t="n">
        <f aca="false">IF($A59="","",J58)</f>
        <v>400000</v>
      </c>
      <c r="E59" s="26" t="n">
        <f aca="false">IF($A59="","",D59*'Interest-Only Calculator'!$C$16)</f>
        <v>2166.66666666667</v>
      </c>
      <c r="F59" s="26" t="n">
        <f aca="false">IF($A59="","",IF($A59&lt;='Interest-Only Calculator'!$C$17,E59,MIN('Amortization Schedule'!$M$3,D59+E59)))</f>
        <v>2166.66666666667</v>
      </c>
      <c r="G59" s="26" t="n">
        <f aca="false">IF($A59="","",IF($A59&lt;='Interest-Only Calculator'!$C$17,MIN('Interest-Only Calculator'!$C$12,MAX(D59,0)),MIN('Interest-Only Calculator'!$C$13,MAX(D59-(F59-E59),0))))</f>
        <v>0</v>
      </c>
      <c r="H59" s="26" t="n">
        <f aca="false">IF($A59="","",F59+G59)</f>
        <v>2166.66666666667</v>
      </c>
      <c r="I59" s="26" t="n">
        <f aca="false">IF($A59="","",H59-E59)</f>
        <v>0</v>
      </c>
      <c r="J59" s="26" t="n">
        <f aca="false">IF($A59="","",MAX(D59-I59,0))</f>
        <v>400000</v>
      </c>
    </row>
    <row r="60" customFormat="false" ht="15" hidden="false" customHeight="false" outlineLevel="0" collapsed="false">
      <c r="A60" s="28" t="n">
        <f aca="false">IF($A59="","",IF(AND(ISNUMBER($J59),$J59&gt;0.005,$A59+1&lt;=('Interest-Only Calculator'!$C$17+'Interest-Only Calculator'!$C$18)),$A59+1,""))</f>
        <v>56</v>
      </c>
      <c r="B60" s="29" t="n">
        <f aca="false">IF($A60="","",EDATE('Interest-Only Calculator'!$C$11,$A60-1))</f>
        <v>47939</v>
      </c>
      <c r="C60" s="30" t="str">
        <f aca="false">IF($A60="","",IF($A60&lt;='Interest-Only Calculator'!$C$17,"Interest-Only","Amortizing"))</f>
        <v>Interest-Only</v>
      </c>
      <c r="D60" s="31" t="n">
        <f aca="false">IF($A60="","",J59)</f>
        <v>400000</v>
      </c>
      <c r="E60" s="31" t="n">
        <f aca="false">IF($A60="","",D60*'Interest-Only Calculator'!$C$16)</f>
        <v>2166.66666666667</v>
      </c>
      <c r="F60" s="31" t="n">
        <f aca="false">IF($A60="","",IF($A60&lt;='Interest-Only Calculator'!$C$17,E60,MIN('Amortization Schedule'!$M$3,D60+E60)))</f>
        <v>2166.66666666667</v>
      </c>
      <c r="G60" s="31" t="n">
        <f aca="false">IF($A60="","",IF($A60&lt;='Interest-Only Calculator'!$C$17,MIN('Interest-Only Calculator'!$C$12,MAX(D60,0)),MIN('Interest-Only Calculator'!$C$13,MAX(D60-(F60-E60),0))))</f>
        <v>0</v>
      </c>
      <c r="H60" s="31" t="n">
        <f aca="false">IF($A60="","",F60+G60)</f>
        <v>2166.66666666667</v>
      </c>
      <c r="I60" s="31" t="n">
        <f aca="false">IF($A60="","",H60-E60)</f>
        <v>0</v>
      </c>
      <c r="J60" s="31" t="n">
        <f aca="false">IF($A60="","",MAX(D60-I60,0))</f>
        <v>400000</v>
      </c>
    </row>
    <row r="61" customFormat="false" ht="15" hidden="false" customHeight="false" outlineLevel="0" collapsed="false">
      <c r="A61" s="23" t="n">
        <f aca="false">IF($A60="","",IF(AND(ISNUMBER($J60),$J60&gt;0.005,$A60+1&lt;=('Interest-Only Calculator'!$C$17+'Interest-Only Calculator'!$C$18)),$A60+1,""))</f>
        <v>57</v>
      </c>
      <c r="B61" s="24" t="n">
        <f aca="false">IF($A61="","",EDATE('Interest-Only Calculator'!$C$11,$A61-1))</f>
        <v>47969</v>
      </c>
      <c r="C61" s="25" t="str">
        <f aca="false">IF($A61="","",IF($A61&lt;='Interest-Only Calculator'!$C$17,"Interest-Only","Amortizing"))</f>
        <v>Interest-Only</v>
      </c>
      <c r="D61" s="26" t="n">
        <f aca="false">IF($A61="","",J60)</f>
        <v>400000</v>
      </c>
      <c r="E61" s="26" t="n">
        <f aca="false">IF($A61="","",D61*'Interest-Only Calculator'!$C$16)</f>
        <v>2166.66666666667</v>
      </c>
      <c r="F61" s="26" t="n">
        <f aca="false">IF($A61="","",IF($A61&lt;='Interest-Only Calculator'!$C$17,E61,MIN('Amortization Schedule'!$M$3,D61+E61)))</f>
        <v>2166.66666666667</v>
      </c>
      <c r="G61" s="26" t="n">
        <f aca="false">IF($A61="","",IF($A61&lt;='Interest-Only Calculator'!$C$17,MIN('Interest-Only Calculator'!$C$12,MAX(D61,0)),MIN('Interest-Only Calculator'!$C$13,MAX(D61-(F61-E61),0))))</f>
        <v>0</v>
      </c>
      <c r="H61" s="26" t="n">
        <f aca="false">IF($A61="","",F61+G61)</f>
        <v>2166.66666666667</v>
      </c>
      <c r="I61" s="26" t="n">
        <f aca="false">IF($A61="","",H61-E61)</f>
        <v>0</v>
      </c>
      <c r="J61" s="26" t="n">
        <f aca="false">IF($A61="","",MAX(D61-I61,0))</f>
        <v>400000</v>
      </c>
    </row>
    <row r="62" customFormat="false" ht="15" hidden="false" customHeight="false" outlineLevel="0" collapsed="false">
      <c r="A62" s="28" t="n">
        <f aca="false">IF($A61="","",IF(AND(ISNUMBER($J61),$J61&gt;0.005,$A61+1&lt;=('Interest-Only Calculator'!$C$17+'Interest-Only Calculator'!$C$18)),$A61+1,""))</f>
        <v>58</v>
      </c>
      <c r="B62" s="29" t="n">
        <f aca="false">IF($A62="","",EDATE('Interest-Only Calculator'!$C$11,$A62-1))</f>
        <v>48000</v>
      </c>
      <c r="C62" s="30" t="str">
        <f aca="false">IF($A62="","",IF($A62&lt;='Interest-Only Calculator'!$C$17,"Interest-Only","Amortizing"))</f>
        <v>Interest-Only</v>
      </c>
      <c r="D62" s="31" t="n">
        <f aca="false">IF($A62="","",J61)</f>
        <v>400000</v>
      </c>
      <c r="E62" s="31" t="n">
        <f aca="false">IF($A62="","",D62*'Interest-Only Calculator'!$C$16)</f>
        <v>2166.66666666667</v>
      </c>
      <c r="F62" s="31" t="n">
        <f aca="false">IF($A62="","",IF($A62&lt;='Interest-Only Calculator'!$C$17,E62,MIN('Amortization Schedule'!$M$3,D62+E62)))</f>
        <v>2166.66666666667</v>
      </c>
      <c r="G62" s="31" t="n">
        <f aca="false">IF($A62="","",IF($A62&lt;='Interest-Only Calculator'!$C$17,MIN('Interest-Only Calculator'!$C$12,MAX(D62,0)),MIN('Interest-Only Calculator'!$C$13,MAX(D62-(F62-E62),0))))</f>
        <v>0</v>
      </c>
      <c r="H62" s="31" t="n">
        <f aca="false">IF($A62="","",F62+G62)</f>
        <v>2166.66666666667</v>
      </c>
      <c r="I62" s="31" t="n">
        <f aca="false">IF($A62="","",H62-E62)</f>
        <v>0</v>
      </c>
      <c r="J62" s="31" t="n">
        <f aca="false">IF($A62="","",MAX(D62-I62,0))</f>
        <v>400000</v>
      </c>
    </row>
    <row r="63" customFormat="false" ht="15" hidden="false" customHeight="false" outlineLevel="0" collapsed="false">
      <c r="A63" s="23" t="n">
        <f aca="false">IF($A62="","",IF(AND(ISNUMBER($J62),$J62&gt;0.005,$A62+1&lt;=('Interest-Only Calculator'!$C$17+'Interest-Only Calculator'!$C$18)),$A62+1,""))</f>
        <v>59</v>
      </c>
      <c r="B63" s="24" t="n">
        <f aca="false">IF($A63="","",EDATE('Interest-Only Calculator'!$C$11,$A63-1))</f>
        <v>48030</v>
      </c>
      <c r="C63" s="25" t="str">
        <f aca="false">IF($A63="","",IF($A63&lt;='Interest-Only Calculator'!$C$17,"Interest-Only","Amortizing"))</f>
        <v>Interest-Only</v>
      </c>
      <c r="D63" s="26" t="n">
        <f aca="false">IF($A63="","",J62)</f>
        <v>400000</v>
      </c>
      <c r="E63" s="26" t="n">
        <f aca="false">IF($A63="","",D63*'Interest-Only Calculator'!$C$16)</f>
        <v>2166.66666666667</v>
      </c>
      <c r="F63" s="26" t="n">
        <f aca="false">IF($A63="","",IF($A63&lt;='Interest-Only Calculator'!$C$17,E63,MIN('Amortization Schedule'!$M$3,D63+E63)))</f>
        <v>2166.66666666667</v>
      </c>
      <c r="G63" s="26" t="n">
        <f aca="false">IF($A63="","",IF($A63&lt;='Interest-Only Calculator'!$C$17,MIN('Interest-Only Calculator'!$C$12,MAX(D63,0)),MIN('Interest-Only Calculator'!$C$13,MAX(D63-(F63-E63),0))))</f>
        <v>0</v>
      </c>
      <c r="H63" s="26" t="n">
        <f aca="false">IF($A63="","",F63+G63)</f>
        <v>2166.66666666667</v>
      </c>
      <c r="I63" s="26" t="n">
        <f aca="false">IF($A63="","",H63-E63)</f>
        <v>0</v>
      </c>
      <c r="J63" s="26" t="n">
        <f aca="false">IF($A63="","",MAX(D63-I63,0))</f>
        <v>400000</v>
      </c>
    </row>
    <row r="64" customFormat="false" ht="15" hidden="false" customHeight="false" outlineLevel="0" collapsed="false">
      <c r="A64" s="28" t="n">
        <f aca="false">IF($A63="","",IF(AND(ISNUMBER($J63),$J63&gt;0.005,$A63+1&lt;=('Interest-Only Calculator'!$C$17+'Interest-Only Calculator'!$C$18)),$A63+1,""))</f>
        <v>60</v>
      </c>
      <c r="B64" s="29" t="n">
        <f aca="false">IF($A64="","",EDATE('Interest-Only Calculator'!$C$11,$A64-1))</f>
        <v>48061</v>
      </c>
      <c r="C64" s="30" t="str">
        <f aca="false">IF($A64="","",IF($A64&lt;='Interest-Only Calculator'!$C$17,"Interest-Only","Amortizing"))</f>
        <v>Interest-Only</v>
      </c>
      <c r="D64" s="31" t="n">
        <f aca="false">IF($A64="","",J63)</f>
        <v>400000</v>
      </c>
      <c r="E64" s="31" t="n">
        <f aca="false">IF($A64="","",D64*'Interest-Only Calculator'!$C$16)</f>
        <v>2166.66666666667</v>
      </c>
      <c r="F64" s="31" t="n">
        <f aca="false">IF($A64="","",IF($A64&lt;='Interest-Only Calculator'!$C$17,E64,MIN('Amortization Schedule'!$M$3,D64+E64)))</f>
        <v>2166.66666666667</v>
      </c>
      <c r="G64" s="31" t="n">
        <f aca="false">IF($A64="","",IF($A64&lt;='Interest-Only Calculator'!$C$17,MIN('Interest-Only Calculator'!$C$12,MAX(D64,0)),MIN('Interest-Only Calculator'!$C$13,MAX(D64-(F64-E64),0))))</f>
        <v>0</v>
      </c>
      <c r="H64" s="31" t="n">
        <f aca="false">IF($A64="","",F64+G64)</f>
        <v>2166.66666666667</v>
      </c>
      <c r="I64" s="31" t="n">
        <f aca="false">IF($A64="","",H64-E64)</f>
        <v>0</v>
      </c>
      <c r="J64" s="31" t="n">
        <f aca="false">IF($A64="","",MAX(D64-I64,0))</f>
        <v>400000</v>
      </c>
    </row>
    <row r="65" customFormat="false" ht="15" hidden="false" customHeight="false" outlineLevel="0" collapsed="false">
      <c r="A65" s="23" t="n">
        <f aca="false">IF($A64="","",IF(AND(ISNUMBER($J64),$J64&gt;0.005,$A64+1&lt;=('Interest-Only Calculator'!$C$17+'Interest-Only Calculator'!$C$18)),$A64+1,""))</f>
        <v>61</v>
      </c>
      <c r="B65" s="24" t="n">
        <f aca="false">IF($A65="","",EDATE('Interest-Only Calculator'!$C$11,$A65-1))</f>
        <v>48092</v>
      </c>
      <c r="C65" s="25" t="str">
        <f aca="false">IF($A65="","",IF($A65&lt;='Interest-Only Calculator'!$C$17,"Interest-Only","Amortizing"))</f>
        <v>Amortizing</v>
      </c>
      <c r="D65" s="26" t="n">
        <f aca="false">IF($A65="","",J64)</f>
        <v>400000</v>
      </c>
      <c r="E65" s="26" t="n">
        <f aca="false">IF($A65="","",D65*'Interest-Only Calculator'!$C$16)</f>
        <v>2166.66666666667</v>
      </c>
      <c r="F65" s="26" t="n">
        <f aca="false">IF($A65="","",IF($A65&lt;='Interest-Only Calculator'!$C$17,E65,MIN('Amortization Schedule'!$M$3,D65+E65)))</f>
        <v>2700.82864539056</v>
      </c>
      <c r="G65" s="26" t="n">
        <f aca="false">IF($A65="","",IF($A65&lt;='Interest-Only Calculator'!$C$17,MIN('Interest-Only Calculator'!$C$12,MAX(D65,0)),MIN('Interest-Only Calculator'!$C$13,MAX(D65-(F65-E65),0))))</f>
        <v>0</v>
      </c>
      <c r="H65" s="26" t="n">
        <f aca="false">IF($A65="","",F65+G65)</f>
        <v>2700.82864539056</v>
      </c>
      <c r="I65" s="26" t="n">
        <f aca="false">IF($A65="","",H65-E65)</f>
        <v>534.161978723892</v>
      </c>
      <c r="J65" s="26" t="n">
        <f aca="false">IF($A65="","",MAX(D65-I65,0))</f>
        <v>399465.838021276</v>
      </c>
    </row>
    <row r="66" customFormat="false" ht="15" hidden="false" customHeight="false" outlineLevel="0" collapsed="false">
      <c r="A66" s="28" t="n">
        <f aca="false">IF($A65="","",IF(AND(ISNUMBER($J65),$J65&gt;0.005,$A65+1&lt;=('Interest-Only Calculator'!$C$17+'Interest-Only Calculator'!$C$18)),$A65+1,""))</f>
        <v>62</v>
      </c>
      <c r="B66" s="29" t="n">
        <f aca="false">IF($A66="","",EDATE('Interest-Only Calculator'!$C$11,$A66-1))</f>
        <v>48122</v>
      </c>
      <c r="C66" s="30" t="str">
        <f aca="false">IF($A66="","",IF($A66&lt;='Interest-Only Calculator'!$C$17,"Interest-Only","Amortizing"))</f>
        <v>Amortizing</v>
      </c>
      <c r="D66" s="31" t="n">
        <f aca="false">IF($A66="","",J65)</f>
        <v>399465.838021276</v>
      </c>
      <c r="E66" s="31" t="n">
        <f aca="false">IF($A66="","",D66*'Interest-Only Calculator'!$C$16)</f>
        <v>2163.77328928191</v>
      </c>
      <c r="F66" s="31" t="n">
        <f aca="false">IF($A66="","",IF($A66&lt;='Interest-Only Calculator'!$C$17,E66,MIN('Amortization Schedule'!$M$3,D66+E66)))</f>
        <v>2700.82864539056</v>
      </c>
      <c r="G66" s="31" t="n">
        <f aca="false">IF($A66="","",IF($A66&lt;='Interest-Only Calculator'!$C$17,MIN('Interest-Only Calculator'!$C$12,MAX(D66,0)),MIN('Interest-Only Calculator'!$C$13,MAX(D66-(F66-E66),0))))</f>
        <v>0</v>
      </c>
      <c r="H66" s="31" t="n">
        <f aca="false">IF($A66="","",F66+G66)</f>
        <v>2700.82864539056</v>
      </c>
      <c r="I66" s="31" t="n">
        <f aca="false">IF($A66="","",H66-E66)</f>
        <v>537.055356108646</v>
      </c>
      <c r="J66" s="31" t="n">
        <f aca="false">IF($A66="","",MAX(D66-I66,0))</f>
        <v>398928.782665167</v>
      </c>
    </row>
    <row r="67" customFormat="false" ht="15" hidden="false" customHeight="false" outlineLevel="0" collapsed="false">
      <c r="A67" s="23" t="n">
        <f aca="false">IF($A66="","",IF(AND(ISNUMBER($J66),$J66&gt;0.005,$A66+1&lt;=('Interest-Only Calculator'!$C$17+'Interest-Only Calculator'!$C$18)),$A66+1,""))</f>
        <v>63</v>
      </c>
      <c r="B67" s="24" t="n">
        <f aca="false">IF($A67="","",EDATE('Interest-Only Calculator'!$C$11,$A67-1))</f>
        <v>48153</v>
      </c>
      <c r="C67" s="25" t="str">
        <f aca="false">IF($A67="","",IF($A67&lt;='Interest-Only Calculator'!$C$17,"Interest-Only","Amortizing"))</f>
        <v>Amortizing</v>
      </c>
      <c r="D67" s="26" t="n">
        <f aca="false">IF($A67="","",J66)</f>
        <v>398928.782665167</v>
      </c>
      <c r="E67" s="26" t="n">
        <f aca="false">IF($A67="","",D67*'Interest-Only Calculator'!$C$16)</f>
        <v>2160.86423943632</v>
      </c>
      <c r="F67" s="26" t="n">
        <f aca="false">IF($A67="","",IF($A67&lt;='Interest-Only Calculator'!$C$17,E67,MIN('Amortization Schedule'!$M$3,D67+E67)))</f>
        <v>2700.82864539056</v>
      </c>
      <c r="G67" s="26" t="n">
        <f aca="false">IF($A67="","",IF($A67&lt;='Interest-Only Calculator'!$C$17,MIN('Interest-Only Calculator'!$C$12,MAX(D67,0)),MIN('Interest-Only Calculator'!$C$13,MAX(D67-(F67-E67),0))))</f>
        <v>0</v>
      </c>
      <c r="H67" s="26" t="n">
        <f aca="false">IF($A67="","",F67+G67)</f>
        <v>2700.82864539056</v>
      </c>
      <c r="I67" s="26" t="n">
        <f aca="false">IF($A67="","",H67-E67)</f>
        <v>539.964405954235</v>
      </c>
      <c r="J67" s="26" t="n">
        <f aca="false">IF($A67="","",MAX(D67-I67,0))</f>
        <v>398388.818259213</v>
      </c>
    </row>
    <row r="68" customFormat="false" ht="15" hidden="false" customHeight="false" outlineLevel="0" collapsed="false">
      <c r="A68" s="28" t="n">
        <f aca="false">IF($A67="","",IF(AND(ISNUMBER($J67),$J67&gt;0.005,$A67+1&lt;=('Interest-Only Calculator'!$C$17+'Interest-Only Calculator'!$C$18)),$A67+1,""))</f>
        <v>64</v>
      </c>
      <c r="B68" s="29" t="n">
        <f aca="false">IF($A68="","",EDATE('Interest-Only Calculator'!$C$11,$A68-1))</f>
        <v>48183</v>
      </c>
      <c r="C68" s="30" t="str">
        <f aca="false">IF($A68="","",IF($A68&lt;='Interest-Only Calculator'!$C$17,"Interest-Only","Amortizing"))</f>
        <v>Amortizing</v>
      </c>
      <c r="D68" s="31" t="n">
        <f aca="false">IF($A68="","",J67)</f>
        <v>398388.818259213</v>
      </c>
      <c r="E68" s="31" t="n">
        <f aca="false">IF($A68="","",D68*'Interest-Only Calculator'!$C$16)</f>
        <v>2157.93943223741</v>
      </c>
      <c r="F68" s="31" t="n">
        <f aca="false">IF($A68="","",IF($A68&lt;='Interest-Only Calculator'!$C$17,E68,MIN('Amortization Schedule'!$M$3,D68+E68)))</f>
        <v>2700.82864539056</v>
      </c>
      <c r="G68" s="31" t="n">
        <f aca="false">IF($A68="","",IF($A68&lt;='Interest-Only Calculator'!$C$17,MIN('Interest-Only Calculator'!$C$12,MAX(D68,0)),MIN('Interest-Only Calculator'!$C$13,MAX(D68-(F68-E68),0))))</f>
        <v>0</v>
      </c>
      <c r="H68" s="31" t="n">
        <f aca="false">IF($A68="","",F68+G68)</f>
        <v>2700.82864539056</v>
      </c>
      <c r="I68" s="31" t="n">
        <f aca="false">IF($A68="","",H68-E68)</f>
        <v>542.889213153153</v>
      </c>
      <c r="J68" s="31" t="n">
        <f aca="false">IF($A68="","",MAX(D68-I68,0))</f>
        <v>397845.92904606</v>
      </c>
    </row>
    <row r="69" customFormat="false" ht="15" hidden="false" customHeight="false" outlineLevel="0" collapsed="false">
      <c r="A69" s="23" t="n">
        <f aca="false">IF($A68="","",IF(AND(ISNUMBER($J68),$J68&gt;0.005,$A68+1&lt;=('Interest-Only Calculator'!$C$17+'Interest-Only Calculator'!$C$18)),$A68+1,""))</f>
        <v>65</v>
      </c>
      <c r="B69" s="24" t="n">
        <f aca="false">IF($A69="","",EDATE('Interest-Only Calculator'!$C$11,$A69-1))</f>
        <v>48214</v>
      </c>
      <c r="C69" s="25" t="str">
        <f aca="false">IF($A69="","",IF($A69&lt;='Interest-Only Calculator'!$C$17,"Interest-Only","Amortizing"))</f>
        <v>Amortizing</v>
      </c>
      <c r="D69" s="26" t="n">
        <f aca="false">IF($A69="","",J68)</f>
        <v>397845.92904606</v>
      </c>
      <c r="E69" s="26" t="n">
        <f aca="false">IF($A69="","",D69*'Interest-Only Calculator'!$C$16)</f>
        <v>2154.99878233283</v>
      </c>
      <c r="F69" s="26" t="n">
        <f aca="false">IF($A69="","",IF($A69&lt;='Interest-Only Calculator'!$C$17,E69,MIN('Amortization Schedule'!$M$3,D69+E69)))</f>
        <v>2700.82864539056</v>
      </c>
      <c r="G69" s="26" t="n">
        <f aca="false">IF($A69="","",IF($A69&lt;='Interest-Only Calculator'!$C$17,MIN('Interest-Only Calculator'!$C$12,MAX(D69,0)),MIN('Interest-Only Calculator'!$C$13,MAX(D69-(F69-E69),0))))</f>
        <v>0</v>
      </c>
      <c r="H69" s="26" t="n">
        <f aca="false">IF($A69="","",F69+G69)</f>
        <v>2700.82864539056</v>
      </c>
      <c r="I69" s="26" t="n">
        <f aca="false">IF($A69="","",H69-E69)</f>
        <v>545.829863057733</v>
      </c>
      <c r="J69" s="26" t="n">
        <f aca="false">IF($A69="","",MAX(D69-I69,0))</f>
        <v>397300.099183002</v>
      </c>
    </row>
    <row r="70" customFormat="false" ht="15" hidden="false" customHeight="false" outlineLevel="0" collapsed="false">
      <c r="A70" s="28" t="n">
        <f aca="false">IF($A69="","",IF(AND(ISNUMBER($J69),$J69&gt;0.005,$A69+1&lt;=('Interest-Only Calculator'!$C$17+'Interest-Only Calculator'!$C$18)),$A69+1,""))</f>
        <v>66</v>
      </c>
      <c r="B70" s="29" t="n">
        <f aca="false">IF($A70="","",EDATE('Interest-Only Calculator'!$C$11,$A70-1))</f>
        <v>48245</v>
      </c>
      <c r="C70" s="30" t="str">
        <f aca="false">IF($A70="","",IF($A70&lt;='Interest-Only Calculator'!$C$17,"Interest-Only","Amortizing"))</f>
        <v>Amortizing</v>
      </c>
      <c r="D70" s="31" t="n">
        <f aca="false">IF($A70="","",J69)</f>
        <v>397300.099183002</v>
      </c>
      <c r="E70" s="31" t="n">
        <f aca="false">IF($A70="","",D70*'Interest-Only Calculator'!$C$16)</f>
        <v>2152.04220390793</v>
      </c>
      <c r="F70" s="31" t="n">
        <f aca="false">IF($A70="","",IF($A70&lt;='Interest-Only Calculator'!$C$17,E70,MIN('Amortization Schedule'!$M$3,D70+E70)))</f>
        <v>2700.82864539056</v>
      </c>
      <c r="G70" s="31" t="n">
        <f aca="false">IF($A70="","",IF($A70&lt;='Interest-Only Calculator'!$C$17,MIN('Interest-Only Calculator'!$C$12,MAX(D70,0)),MIN('Interest-Only Calculator'!$C$13,MAX(D70-(F70-E70),0))))</f>
        <v>0</v>
      </c>
      <c r="H70" s="31" t="n">
        <f aca="false">IF($A70="","",F70+G70)</f>
        <v>2700.82864539056</v>
      </c>
      <c r="I70" s="31" t="n">
        <f aca="false">IF($A70="","",H70-E70)</f>
        <v>548.786441482629</v>
      </c>
      <c r="J70" s="31" t="n">
        <f aca="false">IF($A70="","",MAX(D70-I70,0))</f>
        <v>396751.31274152</v>
      </c>
    </row>
    <row r="71" customFormat="false" ht="15" hidden="false" customHeight="false" outlineLevel="0" collapsed="false">
      <c r="A71" s="23" t="n">
        <f aca="false">IF($A70="","",IF(AND(ISNUMBER($J70),$J70&gt;0.005,$A70+1&lt;=('Interest-Only Calculator'!$C$17+'Interest-Only Calculator'!$C$18)),$A70+1,""))</f>
        <v>67</v>
      </c>
      <c r="B71" s="24" t="n">
        <f aca="false">IF($A71="","",EDATE('Interest-Only Calculator'!$C$11,$A71-1))</f>
        <v>48274</v>
      </c>
      <c r="C71" s="25" t="str">
        <f aca="false">IF($A71="","",IF($A71&lt;='Interest-Only Calculator'!$C$17,"Interest-Only","Amortizing"))</f>
        <v>Amortizing</v>
      </c>
      <c r="D71" s="26" t="n">
        <f aca="false">IF($A71="","",J70)</f>
        <v>396751.31274152</v>
      </c>
      <c r="E71" s="26" t="n">
        <f aca="false">IF($A71="","",D71*'Interest-Only Calculator'!$C$16)</f>
        <v>2149.06961068323</v>
      </c>
      <c r="F71" s="26" t="n">
        <f aca="false">IF($A71="","",IF($A71&lt;='Interest-Only Calculator'!$C$17,E71,MIN('Amortization Schedule'!$M$3,D71+E71)))</f>
        <v>2700.82864539056</v>
      </c>
      <c r="G71" s="26" t="n">
        <f aca="false">IF($A71="","",IF($A71&lt;='Interest-Only Calculator'!$C$17,MIN('Interest-Only Calculator'!$C$12,MAX(D71,0)),MIN('Interest-Only Calculator'!$C$13,MAX(D71-(F71-E71),0))))</f>
        <v>0</v>
      </c>
      <c r="H71" s="26" t="n">
        <f aca="false">IF($A71="","",F71+G71)</f>
        <v>2700.82864539056</v>
      </c>
      <c r="I71" s="26" t="n">
        <f aca="false">IF($A71="","",H71-E71)</f>
        <v>551.759034707327</v>
      </c>
      <c r="J71" s="26" t="n">
        <f aca="false">IF($A71="","",MAX(D71-I71,0))</f>
        <v>396199.553706812</v>
      </c>
    </row>
    <row r="72" customFormat="false" ht="15" hidden="false" customHeight="false" outlineLevel="0" collapsed="false">
      <c r="A72" s="28" t="n">
        <f aca="false">IF($A71="","",IF(AND(ISNUMBER($J71),$J71&gt;0.005,$A71+1&lt;=('Interest-Only Calculator'!$C$17+'Interest-Only Calculator'!$C$18)),$A71+1,""))</f>
        <v>68</v>
      </c>
      <c r="B72" s="29" t="n">
        <f aca="false">IF($A72="","",EDATE('Interest-Only Calculator'!$C$11,$A72-1))</f>
        <v>48305</v>
      </c>
      <c r="C72" s="30" t="str">
        <f aca="false">IF($A72="","",IF($A72&lt;='Interest-Only Calculator'!$C$17,"Interest-Only","Amortizing"))</f>
        <v>Amortizing</v>
      </c>
      <c r="D72" s="31" t="n">
        <f aca="false">IF($A72="","",J71)</f>
        <v>396199.553706812</v>
      </c>
      <c r="E72" s="31" t="n">
        <f aca="false">IF($A72="","",D72*'Interest-Only Calculator'!$C$16)</f>
        <v>2146.0809159119</v>
      </c>
      <c r="F72" s="31" t="n">
        <f aca="false">IF($A72="","",IF($A72&lt;='Interest-Only Calculator'!$C$17,E72,MIN('Amortization Schedule'!$M$3,D72+E72)))</f>
        <v>2700.82864539056</v>
      </c>
      <c r="G72" s="31" t="n">
        <f aca="false">IF($A72="","",IF($A72&lt;='Interest-Only Calculator'!$C$17,MIN('Interest-Only Calculator'!$C$12,MAX(D72,0)),MIN('Interest-Only Calculator'!$C$13,MAX(D72-(F72-E72),0))))</f>
        <v>0</v>
      </c>
      <c r="H72" s="31" t="n">
        <f aca="false">IF($A72="","",F72+G72)</f>
        <v>2700.82864539056</v>
      </c>
      <c r="I72" s="31" t="n">
        <f aca="false">IF($A72="","",H72-E72)</f>
        <v>554.747729478658</v>
      </c>
      <c r="J72" s="31" t="n">
        <f aca="false">IF($A72="","",MAX(D72-I72,0))</f>
        <v>395644.805977334</v>
      </c>
    </row>
    <row r="73" customFormat="false" ht="15" hidden="false" customHeight="false" outlineLevel="0" collapsed="false">
      <c r="A73" s="23" t="n">
        <f aca="false">IF($A72="","",IF(AND(ISNUMBER($J72),$J72&gt;0.005,$A72+1&lt;=('Interest-Only Calculator'!$C$17+'Interest-Only Calculator'!$C$18)),$A72+1,""))</f>
        <v>69</v>
      </c>
      <c r="B73" s="24" t="n">
        <f aca="false">IF($A73="","",EDATE('Interest-Only Calculator'!$C$11,$A73-1))</f>
        <v>48335</v>
      </c>
      <c r="C73" s="25" t="str">
        <f aca="false">IF($A73="","",IF($A73&lt;='Interest-Only Calculator'!$C$17,"Interest-Only","Amortizing"))</f>
        <v>Amortizing</v>
      </c>
      <c r="D73" s="26" t="n">
        <f aca="false">IF($A73="","",J72)</f>
        <v>395644.805977334</v>
      </c>
      <c r="E73" s="26" t="n">
        <f aca="false">IF($A73="","",D73*'Interest-Only Calculator'!$C$16)</f>
        <v>2143.07603237722</v>
      </c>
      <c r="F73" s="26" t="n">
        <f aca="false">IF($A73="","",IF($A73&lt;='Interest-Only Calculator'!$C$17,E73,MIN('Amortization Schedule'!$M$3,D73+E73)))</f>
        <v>2700.82864539056</v>
      </c>
      <c r="G73" s="26" t="n">
        <f aca="false">IF($A73="","",IF($A73&lt;='Interest-Only Calculator'!$C$17,MIN('Interest-Only Calculator'!$C$12,MAX(D73,0)),MIN('Interest-Only Calculator'!$C$13,MAX(D73-(F73-E73),0))))</f>
        <v>0</v>
      </c>
      <c r="H73" s="26" t="n">
        <f aca="false">IF($A73="","",F73+G73)</f>
        <v>2700.82864539056</v>
      </c>
      <c r="I73" s="26" t="n">
        <f aca="false">IF($A73="","",H73-E73)</f>
        <v>557.752613013334</v>
      </c>
      <c r="J73" s="26" t="n">
        <f aca="false">IF($A73="","",MAX(D73-I73,0))</f>
        <v>395087.053364321</v>
      </c>
    </row>
    <row r="74" customFormat="false" ht="15" hidden="false" customHeight="false" outlineLevel="0" collapsed="false">
      <c r="A74" s="28" t="n">
        <f aca="false">IF($A73="","",IF(AND(ISNUMBER($J73),$J73&gt;0.005,$A73+1&lt;=('Interest-Only Calculator'!$C$17+'Interest-Only Calculator'!$C$18)),$A73+1,""))</f>
        <v>70</v>
      </c>
      <c r="B74" s="29" t="n">
        <f aca="false">IF($A74="","",EDATE('Interest-Only Calculator'!$C$11,$A74-1))</f>
        <v>48366</v>
      </c>
      <c r="C74" s="30" t="str">
        <f aca="false">IF($A74="","",IF($A74&lt;='Interest-Only Calculator'!$C$17,"Interest-Only","Amortizing"))</f>
        <v>Amortizing</v>
      </c>
      <c r="D74" s="31" t="n">
        <f aca="false">IF($A74="","",J73)</f>
        <v>395087.053364321</v>
      </c>
      <c r="E74" s="31" t="n">
        <f aca="false">IF($A74="","",D74*'Interest-Only Calculator'!$C$16)</f>
        <v>2140.05487239007</v>
      </c>
      <c r="F74" s="31" t="n">
        <f aca="false">IF($A74="","",IF($A74&lt;='Interest-Only Calculator'!$C$17,E74,MIN('Amortization Schedule'!$M$3,D74+E74)))</f>
        <v>2700.82864539056</v>
      </c>
      <c r="G74" s="31" t="n">
        <f aca="false">IF($A74="","",IF($A74&lt;='Interest-Only Calculator'!$C$17,MIN('Interest-Only Calculator'!$C$12,MAX(D74,0)),MIN('Interest-Only Calculator'!$C$13,MAX(D74-(F74-E74),0))))</f>
        <v>0</v>
      </c>
      <c r="H74" s="31" t="n">
        <f aca="false">IF($A74="","",F74+G74)</f>
        <v>2700.82864539056</v>
      </c>
      <c r="I74" s="31" t="n">
        <f aca="false">IF($A74="","",H74-E74)</f>
        <v>560.773773000489</v>
      </c>
      <c r="J74" s="31" t="n">
        <f aca="false">IF($A74="","",MAX(D74-I74,0))</f>
        <v>394526.27959132</v>
      </c>
    </row>
    <row r="75" customFormat="false" ht="15" hidden="false" customHeight="false" outlineLevel="0" collapsed="false">
      <c r="A75" s="23" t="n">
        <f aca="false">IF($A74="","",IF(AND(ISNUMBER($J74),$J74&gt;0.005,$A74+1&lt;=('Interest-Only Calculator'!$C$17+'Interest-Only Calculator'!$C$18)),$A74+1,""))</f>
        <v>71</v>
      </c>
      <c r="B75" s="24" t="n">
        <f aca="false">IF($A75="","",EDATE('Interest-Only Calculator'!$C$11,$A75-1))</f>
        <v>48396</v>
      </c>
      <c r="C75" s="25" t="str">
        <f aca="false">IF($A75="","",IF($A75&lt;='Interest-Only Calculator'!$C$17,"Interest-Only","Amortizing"))</f>
        <v>Amortizing</v>
      </c>
      <c r="D75" s="26" t="n">
        <f aca="false">IF($A75="","",J74)</f>
        <v>394526.27959132</v>
      </c>
      <c r="E75" s="26" t="n">
        <f aca="false">IF($A75="","",D75*'Interest-Only Calculator'!$C$16)</f>
        <v>2137.01734778632</v>
      </c>
      <c r="F75" s="26" t="n">
        <f aca="false">IF($A75="","",IF($A75&lt;='Interest-Only Calculator'!$C$17,E75,MIN('Amortization Schedule'!$M$3,D75+E75)))</f>
        <v>2700.82864539056</v>
      </c>
      <c r="G75" s="26" t="n">
        <f aca="false">IF($A75="","",IF($A75&lt;='Interest-Only Calculator'!$C$17,MIN('Interest-Only Calculator'!$C$12,MAX(D75,0)),MIN('Interest-Only Calculator'!$C$13,MAX(D75-(F75-E75),0))))</f>
        <v>0</v>
      </c>
      <c r="H75" s="26" t="n">
        <f aca="false">IF($A75="","",F75+G75)</f>
        <v>2700.82864539056</v>
      </c>
      <c r="I75" s="26" t="n">
        <f aca="false">IF($A75="","",H75-E75)</f>
        <v>563.811297604242</v>
      </c>
      <c r="J75" s="26" t="n">
        <f aca="false">IF($A75="","",MAX(D75-I75,0))</f>
        <v>393962.468293716</v>
      </c>
    </row>
    <row r="76" customFormat="false" ht="15" hidden="false" customHeight="false" outlineLevel="0" collapsed="false">
      <c r="A76" s="28" t="n">
        <f aca="false">IF($A75="","",IF(AND(ISNUMBER($J75),$J75&gt;0.005,$A75+1&lt;=('Interest-Only Calculator'!$C$17+'Interest-Only Calculator'!$C$18)),$A75+1,""))</f>
        <v>72</v>
      </c>
      <c r="B76" s="29" t="n">
        <f aca="false">IF($A76="","",EDATE('Interest-Only Calculator'!$C$11,$A76-1))</f>
        <v>48427</v>
      </c>
      <c r="C76" s="30" t="str">
        <f aca="false">IF($A76="","",IF($A76&lt;='Interest-Only Calculator'!$C$17,"Interest-Only","Amortizing"))</f>
        <v>Amortizing</v>
      </c>
      <c r="D76" s="31" t="n">
        <f aca="false">IF($A76="","",J75)</f>
        <v>393962.468293716</v>
      </c>
      <c r="E76" s="31" t="n">
        <f aca="false">IF($A76="","",D76*'Interest-Only Calculator'!$C$16)</f>
        <v>2133.96336992429</v>
      </c>
      <c r="F76" s="31" t="n">
        <f aca="false">IF($A76="","",IF($A76&lt;='Interest-Only Calculator'!$C$17,E76,MIN('Amortization Schedule'!$M$3,D76+E76)))</f>
        <v>2700.82864539056</v>
      </c>
      <c r="G76" s="31" t="n">
        <f aca="false">IF($A76="","",IF($A76&lt;='Interest-Only Calculator'!$C$17,MIN('Interest-Only Calculator'!$C$12,MAX(D76,0)),MIN('Interest-Only Calculator'!$C$13,MAX(D76-(F76-E76),0))))</f>
        <v>0</v>
      </c>
      <c r="H76" s="31" t="n">
        <f aca="false">IF($A76="","",F76+G76)</f>
        <v>2700.82864539056</v>
      </c>
      <c r="I76" s="31" t="n">
        <f aca="false">IF($A76="","",H76-E76)</f>
        <v>566.865275466265</v>
      </c>
      <c r="J76" s="31" t="n">
        <f aca="false">IF($A76="","",MAX(D76-I76,0))</f>
        <v>393395.603018249</v>
      </c>
    </row>
    <row r="77" customFormat="false" ht="15" hidden="false" customHeight="false" outlineLevel="0" collapsed="false">
      <c r="A77" s="23" t="n">
        <f aca="false">IF($A76="","",IF(AND(ISNUMBER($J76),$J76&gt;0.005,$A76+1&lt;=('Interest-Only Calculator'!$C$17+'Interest-Only Calculator'!$C$18)),$A76+1,""))</f>
        <v>73</v>
      </c>
      <c r="B77" s="24" t="n">
        <f aca="false">IF($A77="","",EDATE('Interest-Only Calculator'!$C$11,$A77-1))</f>
        <v>48458</v>
      </c>
      <c r="C77" s="25" t="str">
        <f aca="false">IF($A77="","",IF($A77&lt;='Interest-Only Calculator'!$C$17,"Interest-Only","Amortizing"))</f>
        <v>Amortizing</v>
      </c>
      <c r="D77" s="26" t="n">
        <f aca="false">IF($A77="","",J76)</f>
        <v>393395.603018249</v>
      </c>
      <c r="E77" s="26" t="n">
        <f aca="false">IF($A77="","",D77*'Interest-Only Calculator'!$C$16)</f>
        <v>2130.89284968218</v>
      </c>
      <c r="F77" s="26" t="n">
        <f aca="false">IF($A77="","",IF($A77&lt;='Interest-Only Calculator'!$C$17,E77,MIN('Amortization Schedule'!$M$3,D77+E77)))</f>
        <v>2700.82864539056</v>
      </c>
      <c r="G77" s="26" t="n">
        <f aca="false">IF($A77="","",IF($A77&lt;='Interest-Only Calculator'!$C$17,MIN('Interest-Only Calculator'!$C$12,MAX(D77,0)),MIN('Interest-Only Calculator'!$C$13,MAX(D77-(F77-E77),0))))</f>
        <v>0</v>
      </c>
      <c r="H77" s="26" t="n">
        <f aca="false">IF($A77="","",F77+G77)</f>
        <v>2700.82864539056</v>
      </c>
      <c r="I77" s="26" t="n">
        <f aca="false">IF($A77="","",H77-E77)</f>
        <v>569.935795708374</v>
      </c>
      <c r="J77" s="26" t="n">
        <f aca="false">IF($A77="","",MAX(D77-I77,0))</f>
        <v>392825.667222541</v>
      </c>
    </row>
    <row r="78" customFormat="false" ht="15" hidden="false" customHeight="false" outlineLevel="0" collapsed="false">
      <c r="A78" s="28" t="n">
        <f aca="false">IF($A77="","",IF(AND(ISNUMBER($J77),$J77&gt;0.005,$A77+1&lt;=('Interest-Only Calculator'!$C$17+'Interest-Only Calculator'!$C$18)),$A77+1,""))</f>
        <v>74</v>
      </c>
      <c r="B78" s="29" t="n">
        <f aca="false">IF($A78="","",EDATE('Interest-Only Calculator'!$C$11,$A78-1))</f>
        <v>48488</v>
      </c>
      <c r="C78" s="30" t="str">
        <f aca="false">IF($A78="","",IF($A78&lt;='Interest-Only Calculator'!$C$17,"Interest-Only","Amortizing"))</f>
        <v>Amortizing</v>
      </c>
      <c r="D78" s="31" t="n">
        <f aca="false">IF($A78="","",J77)</f>
        <v>392825.667222541</v>
      </c>
      <c r="E78" s="31" t="n">
        <f aca="false">IF($A78="","",D78*'Interest-Only Calculator'!$C$16)</f>
        <v>2127.80569745543</v>
      </c>
      <c r="F78" s="31" t="n">
        <f aca="false">IF($A78="","",IF($A78&lt;='Interest-Only Calculator'!$C$17,E78,MIN('Amortization Schedule'!$M$3,D78+E78)))</f>
        <v>2700.82864539056</v>
      </c>
      <c r="G78" s="31" t="n">
        <f aca="false">IF($A78="","",IF($A78&lt;='Interest-Only Calculator'!$C$17,MIN('Interest-Only Calculator'!$C$12,MAX(D78,0)),MIN('Interest-Only Calculator'!$C$13,MAX(D78-(F78-E78),0))))</f>
        <v>0</v>
      </c>
      <c r="H78" s="31" t="n">
        <f aca="false">IF($A78="","",F78+G78)</f>
        <v>2700.82864539056</v>
      </c>
      <c r="I78" s="31" t="n">
        <f aca="false">IF($A78="","",H78-E78)</f>
        <v>573.022947935128</v>
      </c>
      <c r="J78" s="31" t="n">
        <f aca="false">IF($A78="","",MAX(D78-I78,0))</f>
        <v>392252.644274606</v>
      </c>
    </row>
    <row r="79" customFormat="false" ht="15" hidden="false" customHeight="false" outlineLevel="0" collapsed="false">
      <c r="A79" s="23" t="n">
        <f aca="false">IF($A78="","",IF(AND(ISNUMBER($J78),$J78&gt;0.005,$A78+1&lt;=('Interest-Only Calculator'!$C$17+'Interest-Only Calculator'!$C$18)),$A78+1,""))</f>
        <v>75</v>
      </c>
      <c r="B79" s="24" t="n">
        <f aca="false">IF($A79="","",EDATE('Interest-Only Calculator'!$C$11,$A79-1))</f>
        <v>48519</v>
      </c>
      <c r="C79" s="25" t="str">
        <f aca="false">IF($A79="","",IF($A79&lt;='Interest-Only Calculator'!$C$17,"Interest-Only","Amortizing"))</f>
        <v>Amortizing</v>
      </c>
      <c r="D79" s="26" t="n">
        <f aca="false">IF($A79="","",J78)</f>
        <v>392252.644274606</v>
      </c>
      <c r="E79" s="26" t="n">
        <f aca="false">IF($A79="","",D79*'Interest-Only Calculator'!$C$16)</f>
        <v>2124.70182315412</v>
      </c>
      <c r="F79" s="26" t="n">
        <f aca="false">IF($A79="","",IF($A79&lt;='Interest-Only Calculator'!$C$17,E79,MIN('Amortization Schedule'!$M$3,D79+E79)))</f>
        <v>2700.82864539056</v>
      </c>
      <c r="G79" s="26" t="n">
        <f aca="false">IF($A79="","",IF($A79&lt;='Interest-Only Calculator'!$C$17,MIN('Interest-Only Calculator'!$C$12,MAX(D79,0)),MIN('Interest-Only Calculator'!$C$13,MAX(D79-(F79-E79),0))))</f>
        <v>0</v>
      </c>
      <c r="H79" s="26" t="n">
        <f aca="false">IF($A79="","",F79+G79)</f>
        <v>2700.82864539056</v>
      </c>
      <c r="I79" s="26" t="n">
        <f aca="false">IF($A79="","",H79-E79)</f>
        <v>576.126822236443</v>
      </c>
      <c r="J79" s="26" t="n">
        <f aca="false">IF($A79="","",MAX(D79-I79,0))</f>
        <v>391676.517452369</v>
      </c>
    </row>
    <row r="80" customFormat="false" ht="15" hidden="false" customHeight="false" outlineLevel="0" collapsed="false">
      <c r="A80" s="28" t="n">
        <f aca="false">IF($A79="","",IF(AND(ISNUMBER($J79),$J79&gt;0.005,$A79+1&lt;=('Interest-Only Calculator'!$C$17+'Interest-Only Calculator'!$C$18)),$A79+1,""))</f>
        <v>76</v>
      </c>
      <c r="B80" s="29" t="n">
        <f aca="false">IF($A80="","",EDATE('Interest-Only Calculator'!$C$11,$A80-1))</f>
        <v>48549</v>
      </c>
      <c r="C80" s="30" t="str">
        <f aca="false">IF($A80="","",IF($A80&lt;='Interest-Only Calculator'!$C$17,"Interest-Only","Amortizing"))</f>
        <v>Amortizing</v>
      </c>
      <c r="D80" s="31" t="n">
        <f aca="false">IF($A80="","",J79)</f>
        <v>391676.517452369</v>
      </c>
      <c r="E80" s="31" t="n">
        <f aca="false">IF($A80="","",D80*'Interest-Only Calculator'!$C$16)</f>
        <v>2121.58113620033</v>
      </c>
      <c r="F80" s="31" t="n">
        <f aca="false">IF($A80="","",IF($A80&lt;='Interest-Only Calculator'!$C$17,E80,MIN('Amortization Schedule'!$M$3,D80+E80)))</f>
        <v>2700.82864539056</v>
      </c>
      <c r="G80" s="31" t="n">
        <f aca="false">IF($A80="","",IF($A80&lt;='Interest-Only Calculator'!$C$17,MIN('Interest-Only Calculator'!$C$12,MAX(D80,0)),MIN('Interest-Only Calculator'!$C$13,MAX(D80-(F80-E80),0))))</f>
        <v>0</v>
      </c>
      <c r="H80" s="31" t="n">
        <f aca="false">IF($A80="","",F80+G80)</f>
        <v>2700.82864539056</v>
      </c>
      <c r="I80" s="31" t="n">
        <f aca="false">IF($A80="","",H80-E80)</f>
        <v>579.247509190224</v>
      </c>
      <c r="J80" s="31" t="n">
        <f aca="false">IF($A80="","",MAX(D80-I80,0))</f>
        <v>391097.269943179</v>
      </c>
    </row>
    <row r="81" customFormat="false" ht="15" hidden="false" customHeight="false" outlineLevel="0" collapsed="false">
      <c r="A81" s="23" t="n">
        <f aca="false">IF($A80="","",IF(AND(ISNUMBER($J80),$J80&gt;0.005,$A80+1&lt;=('Interest-Only Calculator'!$C$17+'Interest-Only Calculator'!$C$18)),$A80+1,""))</f>
        <v>77</v>
      </c>
      <c r="B81" s="24" t="n">
        <f aca="false">IF($A81="","",EDATE('Interest-Only Calculator'!$C$11,$A81-1))</f>
        <v>48580</v>
      </c>
      <c r="C81" s="25" t="str">
        <f aca="false">IF($A81="","",IF($A81&lt;='Interest-Only Calculator'!$C$17,"Interest-Only","Amortizing"))</f>
        <v>Amortizing</v>
      </c>
      <c r="D81" s="26" t="n">
        <f aca="false">IF($A81="","",J80)</f>
        <v>391097.269943179</v>
      </c>
      <c r="E81" s="26" t="n">
        <f aca="false">IF($A81="","",D81*'Interest-Only Calculator'!$C$16)</f>
        <v>2118.44354552555</v>
      </c>
      <c r="F81" s="26" t="n">
        <f aca="false">IF($A81="","",IF($A81&lt;='Interest-Only Calculator'!$C$17,E81,MIN('Amortization Schedule'!$M$3,D81+E81)))</f>
        <v>2700.82864539056</v>
      </c>
      <c r="G81" s="26" t="n">
        <f aca="false">IF($A81="","",IF($A81&lt;='Interest-Only Calculator'!$C$17,MIN('Interest-Only Calculator'!$C$12,MAX(D81,0)),MIN('Interest-Only Calculator'!$C$13,MAX(D81-(F81-E81),0))))</f>
        <v>0</v>
      </c>
      <c r="H81" s="26" t="n">
        <f aca="false">IF($A81="","",F81+G81)</f>
        <v>2700.82864539056</v>
      </c>
      <c r="I81" s="26" t="n">
        <f aca="false">IF($A81="","",H81-E81)</f>
        <v>582.385099865004</v>
      </c>
      <c r="J81" s="26" t="n">
        <f aca="false">IF($A81="","",MAX(D81-I81,0))</f>
        <v>390514.884843314</v>
      </c>
    </row>
    <row r="82" customFormat="false" ht="15" hidden="false" customHeight="false" outlineLevel="0" collapsed="false">
      <c r="A82" s="28" t="n">
        <f aca="false">IF($A81="","",IF(AND(ISNUMBER($J81),$J81&gt;0.005,$A81+1&lt;=('Interest-Only Calculator'!$C$17+'Interest-Only Calculator'!$C$18)),$A81+1,""))</f>
        <v>78</v>
      </c>
      <c r="B82" s="29" t="n">
        <f aca="false">IF($A82="","",EDATE('Interest-Only Calculator'!$C$11,$A82-1))</f>
        <v>48611</v>
      </c>
      <c r="C82" s="30" t="str">
        <f aca="false">IF($A82="","",IF($A82&lt;='Interest-Only Calculator'!$C$17,"Interest-Only","Amortizing"))</f>
        <v>Amortizing</v>
      </c>
      <c r="D82" s="31" t="n">
        <f aca="false">IF($A82="","",J81)</f>
        <v>390514.884843314</v>
      </c>
      <c r="E82" s="31" t="n">
        <f aca="false">IF($A82="","",D82*'Interest-Only Calculator'!$C$16)</f>
        <v>2115.28895956795</v>
      </c>
      <c r="F82" s="31" t="n">
        <f aca="false">IF($A82="","",IF($A82&lt;='Interest-Only Calculator'!$C$17,E82,MIN('Amortization Schedule'!$M$3,D82+E82)))</f>
        <v>2700.82864539056</v>
      </c>
      <c r="G82" s="31" t="n">
        <f aca="false">IF($A82="","",IF($A82&lt;='Interest-Only Calculator'!$C$17,MIN('Interest-Only Calculator'!$C$12,MAX(D82,0)),MIN('Interest-Only Calculator'!$C$13,MAX(D82-(F82-E82),0))))</f>
        <v>0</v>
      </c>
      <c r="H82" s="31" t="n">
        <f aca="false">IF($A82="","",F82+G82)</f>
        <v>2700.82864539056</v>
      </c>
      <c r="I82" s="31" t="n">
        <f aca="false">IF($A82="","",H82-E82)</f>
        <v>585.539685822607</v>
      </c>
      <c r="J82" s="31" t="n">
        <f aca="false">IF($A82="","",MAX(D82-I82,0))</f>
        <v>389929.345157492</v>
      </c>
    </row>
    <row r="83" customFormat="false" ht="15" hidden="false" customHeight="false" outlineLevel="0" collapsed="false">
      <c r="A83" s="23" t="n">
        <f aca="false">IF($A82="","",IF(AND(ISNUMBER($J82),$J82&gt;0.005,$A82+1&lt;=('Interest-Only Calculator'!$C$17+'Interest-Only Calculator'!$C$18)),$A82+1,""))</f>
        <v>79</v>
      </c>
      <c r="B83" s="24" t="n">
        <f aca="false">IF($A83="","",EDATE('Interest-Only Calculator'!$C$11,$A83-1))</f>
        <v>48639</v>
      </c>
      <c r="C83" s="25" t="str">
        <f aca="false">IF($A83="","",IF($A83&lt;='Interest-Only Calculator'!$C$17,"Interest-Only","Amortizing"))</f>
        <v>Amortizing</v>
      </c>
      <c r="D83" s="26" t="n">
        <f aca="false">IF($A83="","",J82)</f>
        <v>389929.345157492</v>
      </c>
      <c r="E83" s="26" t="n">
        <f aca="false">IF($A83="","",D83*'Interest-Only Calculator'!$C$16)</f>
        <v>2112.11728626975</v>
      </c>
      <c r="F83" s="26" t="n">
        <f aca="false">IF($A83="","",IF($A83&lt;='Interest-Only Calculator'!$C$17,E83,MIN('Amortization Schedule'!$M$3,D83+E83)))</f>
        <v>2700.82864539056</v>
      </c>
      <c r="G83" s="26" t="n">
        <f aca="false">IF($A83="","",IF($A83&lt;='Interest-Only Calculator'!$C$17,MIN('Interest-Only Calculator'!$C$12,MAX(D83,0)),MIN('Interest-Only Calculator'!$C$13,MAX(D83-(F83-E83),0))))</f>
        <v>0</v>
      </c>
      <c r="H83" s="26" t="n">
        <f aca="false">IF($A83="","",F83+G83)</f>
        <v>2700.82864539056</v>
      </c>
      <c r="I83" s="26" t="n">
        <f aca="false">IF($A83="","",H83-E83)</f>
        <v>588.711359120812</v>
      </c>
      <c r="J83" s="26" t="n">
        <f aca="false">IF($A83="","",MAX(D83-I83,0))</f>
        <v>389340.633798371</v>
      </c>
    </row>
    <row r="84" customFormat="false" ht="15" hidden="false" customHeight="false" outlineLevel="0" collapsed="false">
      <c r="A84" s="28" t="n">
        <f aca="false">IF($A83="","",IF(AND(ISNUMBER($J83),$J83&gt;0.005,$A83+1&lt;=('Interest-Only Calculator'!$C$17+'Interest-Only Calculator'!$C$18)),$A83+1,""))</f>
        <v>80</v>
      </c>
      <c r="B84" s="29" t="n">
        <f aca="false">IF($A84="","",EDATE('Interest-Only Calculator'!$C$11,$A84-1))</f>
        <v>48670</v>
      </c>
      <c r="C84" s="30" t="str">
        <f aca="false">IF($A84="","",IF($A84&lt;='Interest-Only Calculator'!$C$17,"Interest-Only","Amortizing"))</f>
        <v>Amortizing</v>
      </c>
      <c r="D84" s="31" t="n">
        <f aca="false">IF($A84="","",J83)</f>
        <v>389340.633798371</v>
      </c>
      <c r="E84" s="31" t="n">
        <f aca="false">IF($A84="","",D84*'Interest-Only Calculator'!$C$16)</f>
        <v>2108.92843307451</v>
      </c>
      <c r="F84" s="31" t="n">
        <f aca="false">IF($A84="","",IF($A84&lt;='Interest-Only Calculator'!$C$17,E84,MIN('Amortization Schedule'!$M$3,D84+E84)))</f>
        <v>2700.82864539056</v>
      </c>
      <c r="G84" s="31" t="n">
        <f aca="false">IF($A84="","",IF($A84&lt;='Interest-Only Calculator'!$C$17,MIN('Interest-Only Calculator'!$C$12,MAX(D84,0)),MIN('Interest-Only Calculator'!$C$13,MAX(D84-(F84-E84),0))))</f>
        <v>0</v>
      </c>
      <c r="H84" s="31" t="n">
        <f aca="false">IF($A84="","",F84+G84)</f>
        <v>2700.82864539056</v>
      </c>
      <c r="I84" s="31" t="n">
        <f aca="false">IF($A84="","",H84-E84)</f>
        <v>591.90021231605</v>
      </c>
      <c r="J84" s="31" t="n">
        <f aca="false">IF($A84="","",MAX(D84-I84,0))</f>
        <v>388748.733586055</v>
      </c>
    </row>
    <row r="85" customFormat="false" ht="15" hidden="false" customHeight="false" outlineLevel="0" collapsed="false">
      <c r="A85" s="23" t="n">
        <f aca="false">IF($A84="","",IF(AND(ISNUMBER($J84),$J84&gt;0.005,$A84+1&lt;=('Interest-Only Calculator'!$C$17+'Interest-Only Calculator'!$C$18)),$A84+1,""))</f>
        <v>81</v>
      </c>
      <c r="B85" s="24" t="n">
        <f aca="false">IF($A85="","",EDATE('Interest-Only Calculator'!$C$11,$A85-1))</f>
        <v>48700</v>
      </c>
      <c r="C85" s="25" t="str">
        <f aca="false">IF($A85="","",IF($A85&lt;='Interest-Only Calculator'!$C$17,"Interest-Only","Amortizing"))</f>
        <v>Amortizing</v>
      </c>
      <c r="D85" s="26" t="n">
        <f aca="false">IF($A85="","",J84)</f>
        <v>388748.733586055</v>
      </c>
      <c r="E85" s="26" t="n">
        <f aca="false">IF($A85="","",D85*'Interest-Only Calculator'!$C$16)</f>
        <v>2105.72230692446</v>
      </c>
      <c r="F85" s="26" t="n">
        <f aca="false">IF($A85="","",IF($A85&lt;='Interest-Only Calculator'!$C$17,E85,MIN('Amortization Schedule'!$M$3,D85+E85)))</f>
        <v>2700.82864539056</v>
      </c>
      <c r="G85" s="26" t="n">
        <f aca="false">IF($A85="","",IF($A85&lt;='Interest-Only Calculator'!$C$17,MIN('Interest-Only Calculator'!$C$12,MAX(D85,0)),MIN('Interest-Only Calculator'!$C$13,MAX(D85-(F85-E85),0))))</f>
        <v>0</v>
      </c>
      <c r="H85" s="26" t="n">
        <f aca="false">IF($A85="","",F85+G85)</f>
        <v>2700.82864539056</v>
      </c>
      <c r="I85" s="26" t="n">
        <f aca="false">IF($A85="","",H85-E85)</f>
        <v>595.106338466096</v>
      </c>
      <c r="J85" s="26" t="n">
        <f aca="false">IF($A85="","",MAX(D85-I85,0))</f>
        <v>388153.627247589</v>
      </c>
    </row>
    <row r="86" customFormat="false" ht="15" hidden="false" customHeight="false" outlineLevel="0" collapsed="false">
      <c r="A86" s="28" t="n">
        <f aca="false">IF($A85="","",IF(AND(ISNUMBER($J85),$J85&gt;0.005,$A85+1&lt;=('Interest-Only Calculator'!$C$17+'Interest-Only Calculator'!$C$18)),$A85+1,""))</f>
        <v>82</v>
      </c>
      <c r="B86" s="29" t="n">
        <f aca="false">IF($A86="","",EDATE('Interest-Only Calculator'!$C$11,$A86-1))</f>
        <v>48731</v>
      </c>
      <c r="C86" s="30" t="str">
        <f aca="false">IF($A86="","",IF($A86&lt;='Interest-Only Calculator'!$C$17,"Interest-Only","Amortizing"))</f>
        <v>Amortizing</v>
      </c>
      <c r="D86" s="31" t="n">
        <f aca="false">IF($A86="","",J85)</f>
        <v>388153.627247589</v>
      </c>
      <c r="E86" s="31" t="n">
        <f aca="false">IF($A86="","",D86*'Interest-Only Calculator'!$C$16)</f>
        <v>2102.49881425777</v>
      </c>
      <c r="F86" s="31" t="n">
        <f aca="false">IF($A86="","",IF($A86&lt;='Interest-Only Calculator'!$C$17,E86,MIN('Amortization Schedule'!$M$3,D86+E86)))</f>
        <v>2700.82864539056</v>
      </c>
      <c r="G86" s="31" t="n">
        <f aca="false">IF($A86="","",IF($A86&lt;='Interest-Only Calculator'!$C$17,MIN('Interest-Only Calculator'!$C$12,MAX(D86,0)),MIN('Interest-Only Calculator'!$C$13,MAX(D86-(F86-E86),0))))</f>
        <v>0</v>
      </c>
      <c r="H86" s="31" t="n">
        <f aca="false">IF($A86="","",F86+G86)</f>
        <v>2700.82864539056</v>
      </c>
      <c r="I86" s="31" t="n">
        <f aca="false">IF($A86="","",H86-E86)</f>
        <v>598.329831132787</v>
      </c>
      <c r="J86" s="31" t="n">
        <f aca="false">IF($A86="","",MAX(D86-I86,0))</f>
        <v>387555.297416456</v>
      </c>
    </row>
    <row r="87" customFormat="false" ht="15" hidden="false" customHeight="false" outlineLevel="0" collapsed="false">
      <c r="A87" s="23" t="n">
        <f aca="false">IF($A86="","",IF(AND(ISNUMBER($J86),$J86&gt;0.005,$A86+1&lt;=('Interest-Only Calculator'!$C$17+'Interest-Only Calculator'!$C$18)),$A86+1,""))</f>
        <v>83</v>
      </c>
      <c r="B87" s="24" t="n">
        <f aca="false">IF($A87="","",EDATE('Interest-Only Calculator'!$C$11,$A87-1))</f>
        <v>48761</v>
      </c>
      <c r="C87" s="25" t="str">
        <f aca="false">IF($A87="","",IF($A87&lt;='Interest-Only Calculator'!$C$17,"Interest-Only","Amortizing"))</f>
        <v>Amortizing</v>
      </c>
      <c r="D87" s="26" t="n">
        <f aca="false">IF($A87="","",J86)</f>
        <v>387555.297416456</v>
      </c>
      <c r="E87" s="26" t="n">
        <f aca="false">IF($A87="","",D87*'Interest-Only Calculator'!$C$16)</f>
        <v>2099.2578610058</v>
      </c>
      <c r="F87" s="26" t="n">
        <f aca="false">IF($A87="","",IF($A87&lt;='Interest-Only Calculator'!$C$17,E87,MIN('Amortization Schedule'!$M$3,D87+E87)))</f>
        <v>2700.82864539056</v>
      </c>
      <c r="G87" s="26" t="n">
        <f aca="false">IF($A87="","",IF($A87&lt;='Interest-Only Calculator'!$C$17,MIN('Interest-Only Calculator'!$C$12,MAX(D87,0)),MIN('Interest-Only Calculator'!$C$13,MAX(D87-(F87-E87),0))))</f>
        <v>0</v>
      </c>
      <c r="H87" s="26" t="n">
        <f aca="false">IF($A87="","",F87+G87)</f>
        <v>2700.82864539056</v>
      </c>
      <c r="I87" s="26" t="n">
        <f aca="false">IF($A87="","",H87-E87)</f>
        <v>601.570784384756</v>
      </c>
      <c r="J87" s="26" t="n">
        <f aca="false">IF($A87="","",MAX(D87-I87,0))</f>
        <v>386953.726632071</v>
      </c>
    </row>
    <row r="88" customFormat="false" ht="15" hidden="false" customHeight="false" outlineLevel="0" collapsed="false">
      <c r="A88" s="28" t="n">
        <f aca="false">IF($A87="","",IF(AND(ISNUMBER($J87),$J87&gt;0.005,$A87+1&lt;=('Interest-Only Calculator'!$C$17+'Interest-Only Calculator'!$C$18)),$A87+1,""))</f>
        <v>84</v>
      </c>
      <c r="B88" s="29" t="n">
        <f aca="false">IF($A88="","",EDATE('Interest-Only Calculator'!$C$11,$A88-1))</f>
        <v>48792</v>
      </c>
      <c r="C88" s="30" t="str">
        <f aca="false">IF($A88="","",IF($A88&lt;='Interest-Only Calculator'!$C$17,"Interest-Only","Amortizing"))</f>
        <v>Amortizing</v>
      </c>
      <c r="D88" s="31" t="n">
        <f aca="false">IF($A88="","",J87)</f>
        <v>386953.726632071</v>
      </c>
      <c r="E88" s="31" t="n">
        <f aca="false">IF($A88="","",D88*'Interest-Only Calculator'!$C$16)</f>
        <v>2095.99935259039</v>
      </c>
      <c r="F88" s="31" t="n">
        <f aca="false">IF($A88="","",IF($A88&lt;='Interest-Only Calculator'!$C$17,E88,MIN('Amortization Schedule'!$M$3,D88+E88)))</f>
        <v>2700.82864539056</v>
      </c>
      <c r="G88" s="31" t="n">
        <f aca="false">IF($A88="","",IF($A88&lt;='Interest-Only Calculator'!$C$17,MIN('Interest-Only Calculator'!$C$12,MAX(D88,0)),MIN('Interest-Only Calculator'!$C$13,MAX(D88-(F88-E88),0))))</f>
        <v>0</v>
      </c>
      <c r="H88" s="31" t="n">
        <f aca="false">IF($A88="","",F88+G88)</f>
        <v>2700.82864539056</v>
      </c>
      <c r="I88" s="31" t="n">
        <f aca="false">IF($A88="","",H88-E88)</f>
        <v>604.829292800173</v>
      </c>
      <c r="J88" s="31" t="n">
        <f aca="false">IF($A88="","",MAX(D88-I88,0))</f>
        <v>386348.897339271</v>
      </c>
    </row>
    <row r="89" customFormat="false" ht="15" hidden="false" customHeight="false" outlineLevel="0" collapsed="false">
      <c r="A89" s="23" t="n">
        <f aca="false">IF($A88="","",IF(AND(ISNUMBER($J88),$J88&gt;0.005,$A88+1&lt;=('Interest-Only Calculator'!$C$17+'Interest-Only Calculator'!$C$18)),$A88+1,""))</f>
        <v>85</v>
      </c>
      <c r="B89" s="24" t="n">
        <f aca="false">IF($A89="","",EDATE('Interest-Only Calculator'!$C$11,$A89-1))</f>
        <v>48823</v>
      </c>
      <c r="C89" s="25" t="str">
        <f aca="false">IF($A89="","",IF($A89&lt;='Interest-Only Calculator'!$C$17,"Interest-Only","Amortizing"))</f>
        <v>Amortizing</v>
      </c>
      <c r="D89" s="26" t="n">
        <f aca="false">IF($A89="","",J88)</f>
        <v>386348.897339271</v>
      </c>
      <c r="E89" s="26" t="n">
        <f aca="false">IF($A89="","",D89*'Interest-Only Calculator'!$C$16)</f>
        <v>2092.72319392105</v>
      </c>
      <c r="F89" s="26" t="n">
        <f aca="false">IF($A89="","",IF($A89&lt;='Interest-Only Calculator'!$C$17,E89,MIN('Amortization Schedule'!$M$3,D89+E89)))</f>
        <v>2700.82864539056</v>
      </c>
      <c r="G89" s="26" t="n">
        <f aca="false">IF($A89="","",IF($A89&lt;='Interest-Only Calculator'!$C$17,MIN('Interest-Only Calculator'!$C$12,MAX(D89,0)),MIN('Interest-Only Calculator'!$C$13,MAX(D89-(F89-E89),0))))</f>
        <v>0</v>
      </c>
      <c r="H89" s="26" t="n">
        <f aca="false">IF($A89="","",F89+G89)</f>
        <v>2700.82864539056</v>
      </c>
      <c r="I89" s="26" t="n">
        <f aca="false">IF($A89="","",H89-E89)</f>
        <v>608.105451469507</v>
      </c>
      <c r="J89" s="26" t="n">
        <f aca="false">IF($A89="","",MAX(D89-I89,0))</f>
        <v>385740.791887801</v>
      </c>
    </row>
    <row r="90" customFormat="false" ht="15" hidden="false" customHeight="false" outlineLevel="0" collapsed="false">
      <c r="A90" s="28" t="n">
        <f aca="false">IF($A89="","",IF(AND(ISNUMBER($J89),$J89&gt;0.005,$A89+1&lt;=('Interest-Only Calculator'!$C$17+'Interest-Only Calculator'!$C$18)),$A89+1,""))</f>
        <v>86</v>
      </c>
      <c r="B90" s="29" t="n">
        <f aca="false">IF($A90="","",EDATE('Interest-Only Calculator'!$C$11,$A90-1))</f>
        <v>48853</v>
      </c>
      <c r="C90" s="30" t="str">
        <f aca="false">IF($A90="","",IF($A90&lt;='Interest-Only Calculator'!$C$17,"Interest-Only","Amortizing"))</f>
        <v>Amortizing</v>
      </c>
      <c r="D90" s="31" t="n">
        <f aca="false">IF($A90="","",J89)</f>
        <v>385740.791887801</v>
      </c>
      <c r="E90" s="31" t="n">
        <f aca="false">IF($A90="","",D90*'Interest-Only Calculator'!$C$16)</f>
        <v>2089.42928939226</v>
      </c>
      <c r="F90" s="31" t="n">
        <f aca="false">IF($A90="","",IF($A90&lt;='Interest-Only Calculator'!$C$17,E90,MIN('Amortization Schedule'!$M$3,D90+E90)))</f>
        <v>2700.82864539056</v>
      </c>
      <c r="G90" s="31" t="n">
        <f aca="false">IF($A90="","",IF($A90&lt;='Interest-Only Calculator'!$C$17,MIN('Interest-Only Calculator'!$C$12,MAX(D90,0)),MIN('Interest-Only Calculator'!$C$13,MAX(D90-(F90-E90),0))))</f>
        <v>0</v>
      </c>
      <c r="H90" s="31" t="n">
        <f aca="false">IF($A90="","",F90+G90)</f>
        <v>2700.82864539056</v>
      </c>
      <c r="I90" s="31" t="n">
        <f aca="false">IF($A90="","",H90-E90)</f>
        <v>611.399355998301</v>
      </c>
      <c r="J90" s="31" t="n">
        <f aca="false">IF($A90="","",MAX(D90-I90,0))</f>
        <v>385129.392531803</v>
      </c>
    </row>
    <row r="91" customFormat="false" ht="15" hidden="false" customHeight="false" outlineLevel="0" collapsed="false">
      <c r="A91" s="23" t="n">
        <f aca="false">IF($A90="","",IF(AND(ISNUMBER($J90),$J90&gt;0.005,$A90+1&lt;=('Interest-Only Calculator'!$C$17+'Interest-Only Calculator'!$C$18)),$A90+1,""))</f>
        <v>87</v>
      </c>
      <c r="B91" s="24" t="n">
        <f aca="false">IF($A91="","",EDATE('Interest-Only Calculator'!$C$11,$A91-1))</f>
        <v>48884</v>
      </c>
      <c r="C91" s="25" t="str">
        <f aca="false">IF($A91="","",IF($A91&lt;='Interest-Only Calculator'!$C$17,"Interest-Only","Amortizing"))</f>
        <v>Amortizing</v>
      </c>
      <c r="D91" s="26" t="n">
        <f aca="false">IF($A91="","",J90)</f>
        <v>385129.392531803</v>
      </c>
      <c r="E91" s="26" t="n">
        <f aca="false">IF($A91="","",D91*'Interest-Only Calculator'!$C$16)</f>
        <v>2086.1175428806</v>
      </c>
      <c r="F91" s="26" t="n">
        <f aca="false">IF($A91="","",IF($A91&lt;='Interest-Only Calculator'!$C$17,E91,MIN('Amortization Schedule'!$M$3,D91+E91)))</f>
        <v>2700.82864539056</v>
      </c>
      <c r="G91" s="26" t="n">
        <f aca="false">IF($A91="","",IF($A91&lt;='Interest-Only Calculator'!$C$17,MIN('Interest-Only Calculator'!$C$12,MAX(D91,0)),MIN('Interest-Only Calculator'!$C$13,MAX(D91-(F91-E91),0))))</f>
        <v>0</v>
      </c>
      <c r="H91" s="26" t="n">
        <f aca="false">IF($A91="","",F91+G91)</f>
        <v>2700.82864539056</v>
      </c>
      <c r="I91" s="26" t="n">
        <f aca="false">IF($A91="","",H91-E91)</f>
        <v>614.711102509958</v>
      </c>
      <c r="J91" s="26" t="n">
        <f aca="false">IF($A91="","",MAX(D91-I91,0))</f>
        <v>384514.681429293</v>
      </c>
    </row>
    <row r="92" customFormat="false" ht="15" hidden="false" customHeight="false" outlineLevel="0" collapsed="false">
      <c r="A92" s="28" t="n">
        <f aca="false">IF($A91="","",IF(AND(ISNUMBER($J91),$J91&gt;0.005,$A91+1&lt;=('Interest-Only Calculator'!$C$17+'Interest-Only Calculator'!$C$18)),$A91+1,""))</f>
        <v>88</v>
      </c>
      <c r="B92" s="29" t="n">
        <f aca="false">IF($A92="","",EDATE('Interest-Only Calculator'!$C$11,$A92-1))</f>
        <v>48914</v>
      </c>
      <c r="C92" s="30" t="str">
        <f aca="false">IF($A92="","",IF($A92&lt;='Interest-Only Calculator'!$C$17,"Interest-Only","Amortizing"))</f>
        <v>Amortizing</v>
      </c>
      <c r="D92" s="31" t="n">
        <f aca="false">IF($A92="","",J91)</f>
        <v>384514.681429293</v>
      </c>
      <c r="E92" s="31" t="n">
        <f aca="false">IF($A92="","",D92*'Interest-Only Calculator'!$C$16)</f>
        <v>2082.787857742</v>
      </c>
      <c r="F92" s="31" t="n">
        <f aca="false">IF($A92="","",IF($A92&lt;='Interest-Only Calculator'!$C$17,E92,MIN('Amortization Schedule'!$M$3,D92+E92)))</f>
        <v>2700.82864539056</v>
      </c>
      <c r="G92" s="31" t="n">
        <f aca="false">IF($A92="","",IF($A92&lt;='Interest-Only Calculator'!$C$17,MIN('Interest-Only Calculator'!$C$12,MAX(D92,0)),MIN('Interest-Only Calculator'!$C$13,MAX(D92-(F92-E92),0))))</f>
        <v>0</v>
      </c>
      <c r="H92" s="31" t="n">
        <f aca="false">IF($A92="","",F92+G92)</f>
        <v>2700.82864539056</v>
      </c>
      <c r="I92" s="31" t="n">
        <f aca="false">IF($A92="","",H92-E92)</f>
        <v>618.040787648554</v>
      </c>
      <c r="J92" s="31" t="n">
        <f aca="false">IF($A92="","",MAX(D92-I92,0))</f>
        <v>383896.640641645</v>
      </c>
    </row>
    <row r="93" customFormat="false" ht="15" hidden="false" customHeight="false" outlineLevel="0" collapsed="false">
      <c r="A93" s="23" t="n">
        <f aca="false">IF($A92="","",IF(AND(ISNUMBER($J92),$J92&gt;0.005,$A92+1&lt;=('Interest-Only Calculator'!$C$17+'Interest-Only Calculator'!$C$18)),$A92+1,""))</f>
        <v>89</v>
      </c>
      <c r="B93" s="24" t="n">
        <f aca="false">IF($A93="","",EDATE('Interest-Only Calculator'!$C$11,$A93-1))</f>
        <v>48945</v>
      </c>
      <c r="C93" s="25" t="str">
        <f aca="false">IF($A93="","",IF($A93&lt;='Interest-Only Calculator'!$C$17,"Interest-Only","Amortizing"))</f>
        <v>Amortizing</v>
      </c>
      <c r="D93" s="26" t="n">
        <f aca="false">IF($A93="","",J92)</f>
        <v>383896.640641645</v>
      </c>
      <c r="E93" s="26" t="n">
        <f aca="false">IF($A93="","",D93*'Interest-Only Calculator'!$C$16)</f>
        <v>2079.44013680891</v>
      </c>
      <c r="F93" s="26" t="n">
        <f aca="false">IF($A93="","",IF($A93&lt;='Interest-Only Calculator'!$C$17,E93,MIN('Amortization Schedule'!$M$3,D93+E93)))</f>
        <v>2700.82864539056</v>
      </c>
      <c r="G93" s="26" t="n">
        <f aca="false">IF($A93="","",IF($A93&lt;='Interest-Only Calculator'!$C$17,MIN('Interest-Only Calculator'!$C$12,MAX(D93,0)),MIN('Interest-Only Calculator'!$C$13,MAX(D93-(F93-E93),0))))</f>
        <v>0</v>
      </c>
      <c r="H93" s="26" t="n">
        <f aca="false">IF($A93="","",F93+G93)</f>
        <v>2700.82864539056</v>
      </c>
      <c r="I93" s="26" t="n">
        <f aca="false">IF($A93="","",H93-E93)</f>
        <v>621.38850858165</v>
      </c>
      <c r="J93" s="26" t="n">
        <f aca="false">IF($A93="","",MAX(D93-I93,0))</f>
        <v>383275.252133063</v>
      </c>
    </row>
    <row r="94" customFormat="false" ht="15" hidden="false" customHeight="false" outlineLevel="0" collapsed="false">
      <c r="A94" s="28" t="n">
        <f aca="false">IF($A93="","",IF(AND(ISNUMBER($J93),$J93&gt;0.005,$A93+1&lt;=('Interest-Only Calculator'!$C$17+'Interest-Only Calculator'!$C$18)),$A93+1,""))</f>
        <v>90</v>
      </c>
      <c r="B94" s="29" t="n">
        <f aca="false">IF($A94="","",EDATE('Interest-Only Calculator'!$C$11,$A94-1))</f>
        <v>48976</v>
      </c>
      <c r="C94" s="30" t="str">
        <f aca="false">IF($A94="","",IF($A94&lt;='Interest-Only Calculator'!$C$17,"Interest-Only","Amortizing"))</f>
        <v>Amortizing</v>
      </c>
      <c r="D94" s="31" t="n">
        <f aca="false">IF($A94="","",J93)</f>
        <v>383275.252133063</v>
      </c>
      <c r="E94" s="31" t="n">
        <f aca="false">IF($A94="","",D94*'Interest-Only Calculator'!$C$16)</f>
        <v>2076.07428238743</v>
      </c>
      <c r="F94" s="31" t="n">
        <f aca="false">IF($A94="","",IF($A94&lt;='Interest-Only Calculator'!$C$17,E94,MIN('Amortization Schedule'!$M$3,D94+E94)))</f>
        <v>2700.82864539056</v>
      </c>
      <c r="G94" s="31" t="n">
        <f aca="false">IF($A94="","",IF($A94&lt;='Interest-Only Calculator'!$C$17,MIN('Interest-Only Calculator'!$C$12,MAX(D94,0)),MIN('Interest-Only Calculator'!$C$13,MAX(D94-(F94-E94),0))))</f>
        <v>0</v>
      </c>
      <c r="H94" s="31" t="n">
        <f aca="false">IF($A94="","",F94+G94)</f>
        <v>2700.82864539056</v>
      </c>
      <c r="I94" s="31" t="n">
        <f aca="false">IF($A94="","",H94-E94)</f>
        <v>624.754363003134</v>
      </c>
      <c r="J94" s="31" t="n">
        <f aca="false">IF($A94="","",MAX(D94-I94,0))</f>
        <v>382650.49777006</v>
      </c>
    </row>
    <row r="95" customFormat="false" ht="15" hidden="false" customHeight="false" outlineLevel="0" collapsed="false">
      <c r="A95" s="23" t="n">
        <f aca="false">IF($A94="","",IF(AND(ISNUMBER($J94),$J94&gt;0.005,$A94+1&lt;=('Interest-Only Calculator'!$C$17+'Interest-Only Calculator'!$C$18)),$A94+1,""))</f>
        <v>91</v>
      </c>
      <c r="B95" s="24" t="n">
        <f aca="false">IF($A95="","",EDATE('Interest-Only Calculator'!$C$11,$A95-1))</f>
        <v>49004</v>
      </c>
      <c r="C95" s="25" t="str">
        <f aca="false">IF($A95="","",IF($A95&lt;='Interest-Only Calculator'!$C$17,"Interest-Only","Amortizing"))</f>
        <v>Amortizing</v>
      </c>
      <c r="D95" s="26" t="n">
        <f aca="false">IF($A95="","",J94)</f>
        <v>382650.49777006</v>
      </c>
      <c r="E95" s="26" t="n">
        <f aca="false">IF($A95="","",D95*'Interest-Only Calculator'!$C$16)</f>
        <v>2072.69019625449</v>
      </c>
      <c r="F95" s="26" t="n">
        <f aca="false">IF($A95="","",IF($A95&lt;='Interest-Only Calculator'!$C$17,E95,MIN('Amortization Schedule'!$M$3,D95+E95)))</f>
        <v>2700.82864539056</v>
      </c>
      <c r="G95" s="26" t="n">
        <f aca="false">IF($A95="","",IF($A95&lt;='Interest-Only Calculator'!$C$17,MIN('Interest-Only Calculator'!$C$12,MAX(D95,0)),MIN('Interest-Only Calculator'!$C$13,MAX(D95-(F95-E95),0))))</f>
        <v>0</v>
      </c>
      <c r="H95" s="26" t="n">
        <f aca="false">IF($A95="","",F95+G95)</f>
        <v>2700.82864539056</v>
      </c>
      <c r="I95" s="26" t="n">
        <f aca="false">IF($A95="","",H95-E95)</f>
        <v>628.138449136068</v>
      </c>
      <c r="J95" s="26" t="n">
        <f aca="false">IF($A95="","",MAX(D95-I95,0))</f>
        <v>382022.359320924</v>
      </c>
    </row>
    <row r="96" customFormat="false" ht="15" hidden="false" customHeight="false" outlineLevel="0" collapsed="false">
      <c r="A96" s="28" t="n">
        <f aca="false">IF($A95="","",IF(AND(ISNUMBER($J95),$J95&gt;0.005,$A95+1&lt;=('Interest-Only Calculator'!$C$17+'Interest-Only Calculator'!$C$18)),$A95+1,""))</f>
        <v>92</v>
      </c>
      <c r="B96" s="29" t="n">
        <f aca="false">IF($A96="","",EDATE('Interest-Only Calculator'!$C$11,$A96-1))</f>
        <v>49035</v>
      </c>
      <c r="C96" s="30" t="str">
        <f aca="false">IF($A96="","",IF($A96&lt;='Interest-Only Calculator'!$C$17,"Interest-Only","Amortizing"))</f>
        <v>Amortizing</v>
      </c>
      <c r="D96" s="31" t="n">
        <f aca="false">IF($A96="","",J95)</f>
        <v>382022.359320924</v>
      </c>
      <c r="E96" s="31" t="n">
        <f aca="false">IF($A96="","",D96*'Interest-Only Calculator'!$C$16)</f>
        <v>2069.287779655</v>
      </c>
      <c r="F96" s="31" t="n">
        <f aca="false">IF($A96="","",IF($A96&lt;='Interest-Only Calculator'!$C$17,E96,MIN('Amortization Schedule'!$M$3,D96+E96)))</f>
        <v>2700.82864539056</v>
      </c>
      <c r="G96" s="31" t="n">
        <f aca="false">IF($A96="","",IF($A96&lt;='Interest-Only Calculator'!$C$17,MIN('Interest-Only Calculator'!$C$12,MAX(D96,0)),MIN('Interest-Only Calculator'!$C$13,MAX(D96-(F96-E96),0))))</f>
        <v>0</v>
      </c>
      <c r="H96" s="31" t="n">
        <f aca="false">IF($A96="","",F96+G96)</f>
        <v>2700.82864539056</v>
      </c>
      <c r="I96" s="31" t="n">
        <f aca="false">IF($A96="","",H96-E96)</f>
        <v>631.540865735554</v>
      </c>
      <c r="J96" s="31" t="n">
        <f aca="false">IF($A96="","",MAX(D96-I96,0))</f>
        <v>381390.818455188</v>
      </c>
    </row>
    <row r="97" customFormat="false" ht="15" hidden="false" customHeight="false" outlineLevel="0" collapsed="false">
      <c r="A97" s="23" t="n">
        <f aca="false">IF($A96="","",IF(AND(ISNUMBER($J96),$J96&gt;0.005,$A96+1&lt;=('Interest-Only Calculator'!$C$17+'Interest-Only Calculator'!$C$18)),$A96+1,""))</f>
        <v>93</v>
      </c>
      <c r="B97" s="24" t="n">
        <f aca="false">IF($A97="","",EDATE('Interest-Only Calculator'!$C$11,$A97-1))</f>
        <v>49065</v>
      </c>
      <c r="C97" s="25" t="str">
        <f aca="false">IF($A97="","",IF($A97&lt;='Interest-Only Calculator'!$C$17,"Interest-Only","Amortizing"))</f>
        <v>Amortizing</v>
      </c>
      <c r="D97" s="26" t="n">
        <f aca="false">IF($A97="","",J96)</f>
        <v>381390.818455188</v>
      </c>
      <c r="E97" s="26" t="n">
        <f aca="false">IF($A97="","",D97*'Interest-Only Calculator'!$C$16)</f>
        <v>2065.86693329894</v>
      </c>
      <c r="F97" s="26" t="n">
        <f aca="false">IF($A97="","",IF($A97&lt;='Interest-Only Calculator'!$C$17,E97,MIN('Amortization Schedule'!$M$3,D97+E97)))</f>
        <v>2700.82864539056</v>
      </c>
      <c r="G97" s="26" t="n">
        <f aca="false">IF($A97="","",IF($A97&lt;='Interest-Only Calculator'!$C$17,MIN('Interest-Only Calculator'!$C$12,MAX(D97,0)),MIN('Interest-Only Calculator'!$C$13,MAX(D97-(F97-E97),0))))</f>
        <v>0</v>
      </c>
      <c r="H97" s="26" t="n">
        <f aca="false">IF($A97="","",F97+G97)</f>
        <v>2700.82864539056</v>
      </c>
      <c r="I97" s="26" t="n">
        <f aca="false">IF($A97="","",H97-E97)</f>
        <v>634.961712091622</v>
      </c>
      <c r="J97" s="26" t="n">
        <f aca="false">IF($A97="","",MAX(D97-I97,0))</f>
        <v>380755.856743097</v>
      </c>
    </row>
    <row r="98" customFormat="false" ht="15" hidden="false" customHeight="false" outlineLevel="0" collapsed="false">
      <c r="A98" s="28" t="n">
        <f aca="false">IF($A97="","",IF(AND(ISNUMBER($J97),$J97&gt;0.005,$A97+1&lt;=('Interest-Only Calculator'!$C$17+'Interest-Only Calculator'!$C$18)),$A97+1,""))</f>
        <v>94</v>
      </c>
      <c r="B98" s="29" t="n">
        <f aca="false">IF($A98="","",EDATE('Interest-Only Calculator'!$C$11,$A98-1))</f>
        <v>49096</v>
      </c>
      <c r="C98" s="30" t="str">
        <f aca="false">IF($A98="","",IF($A98&lt;='Interest-Only Calculator'!$C$17,"Interest-Only","Amortizing"))</f>
        <v>Amortizing</v>
      </c>
      <c r="D98" s="31" t="n">
        <f aca="false">IF($A98="","",J97)</f>
        <v>380755.856743097</v>
      </c>
      <c r="E98" s="31" t="n">
        <f aca="false">IF($A98="","",D98*'Interest-Only Calculator'!$C$16)</f>
        <v>2062.42755735844</v>
      </c>
      <c r="F98" s="31" t="n">
        <f aca="false">IF($A98="","",IF($A98&lt;='Interest-Only Calculator'!$C$17,E98,MIN('Amortization Schedule'!$M$3,D98+E98)))</f>
        <v>2700.82864539056</v>
      </c>
      <c r="G98" s="31" t="n">
        <f aca="false">IF($A98="","",IF($A98&lt;='Interest-Only Calculator'!$C$17,MIN('Interest-Only Calculator'!$C$12,MAX(D98,0)),MIN('Interest-Only Calculator'!$C$13,MAX(D98-(F98-E98),0))))</f>
        <v>0</v>
      </c>
      <c r="H98" s="31" t="n">
        <f aca="false">IF($A98="","",F98+G98)</f>
        <v>2700.82864539056</v>
      </c>
      <c r="I98" s="31" t="n">
        <f aca="false">IF($A98="","",H98-E98)</f>
        <v>638.401088032118</v>
      </c>
      <c r="J98" s="31" t="n">
        <f aca="false">IF($A98="","",MAX(D98-I98,0))</f>
        <v>380117.455655065</v>
      </c>
    </row>
    <row r="99" customFormat="false" ht="15" hidden="false" customHeight="false" outlineLevel="0" collapsed="false">
      <c r="A99" s="23" t="n">
        <f aca="false">IF($A98="","",IF(AND(ISNUMBER($J98),$J98&gt;0.005,$A98+1&lt;=('Interest-Only Calculator'!$C$17+'Interest-Only Calculator'!$C$18)),$A98+1,""))</f>
        <v>95</v>
      </c>
      <c r="B99" s="24" t="n">
        <f aca="false">IF($A99="","",EDATE('Interest-Only Calculator'!$C$11,$A99-1))</f>
        <v>49126</v>
      </c>
      <c r="C99" s="25" t="str">
        <f aca="false">IF($A99="","",IF($A99&lt;='Interest-Only Calculator'!$C$17,"Interest-Only","Amortizing"))</f>
        <v>Amortizing</v>
      </c>
      <c r="D99" s="26" t="n">
        <f aca="false">IF($A99="","",J98)</f>
        <v>380117.455655065</v>
      </c>
      <c r="E99" s="26" t="n">
        <f aca="false">IF($A99="","",D99*'Interest-Only Calculator'!$C$16)</f>
        <v>2058.96955146493</v>
      </c>
      <c r="F99" s="26" t="n">
        <f aca="false">IF($A99="","",IF($A99&lt;='Interest-Only Calculator'!$C$17,E99,MIN('Amortization Schedule'!$M$3,D99+E99)))</f>
        <v>2700.82864539056</v>
      </c>
      <c r="G99" s="26" t="n">
        <f aca="false">IF($A99="","",IF($A99&lt;='Interest-Only Calculator'!$C$17,MIN('Interest-Only Calculator'!$C$12,MAX(D99,0)),MIN('Interest-Only Calculator'!$C$13,MAX(D99-(F99-E99),0))))</f>
        <v>0</v>
      </c>
      <c r="H99" s="26" t="n">
        <f aca="false">IF($A99="","",F99+G99)</f>
        <v>2700.82864539056</v>
      </c>
      <c r="I99" s="26" t="n">
        <f aca="false">IF($A99="","",H99-E99)</f>
        <v>641.859093925626</v>
      </c>
      <c r="J99" s="26" t="n">
        <f aca="false">IF($A99="","",MAX(D99-I99,0))</f>
        <v>379475.596561139</v>
      </c>
    </row>
    <row r="100" customFormat="false" ht="15" hidden="false" customHeight="false" outlineLevel="0" collapsed="false">
      <c r="A100" s="28" t="n">
        <f aca="false">IF($A99="","",IF(AND(ISNUMBER($J99),$J99&gt;0.005,$A99+1&lt;=('Interest-Only Calculator'!$C$17+'Interest-Only Calculator'!$C$18)),$A99+1,""))</f>
        <v>96</v>
      </c>
      <c r="B100" s="29" t="n">
        <f aca="false">IF($A100="","",EDATE('Interest-Only Calculator'!$C$11,$A100-1))</f>
        <v>49157</v>
      </c>
      <c r="C100" s="30" t="str">
        <f aca="false">IF($A100="","",IF($A100&lt;='Interest-Only Calculator'!$C$17,"Interest-Only","Amortizing"))</f>
        <v>Amortizing</v>
      </c>
      <c r="D100" s="31" t="n">
        <f aca="false">IF($A100="","",J99)</f>
        <v>379475.596561139</v>
      </c>
      <c r="E100" s="31" t="n">
        <f aca="false">IF($A100="","",D100*'Interest-Only Calculator'!$C$16)</f>
        <v>2055.49281470617</v>
      </c>
      <c r="F100" s="31" t="n">
        <f aca="false">IF($A100="","",IF($A100&lt;='Interest-Only Calculator'!$C$17,E100,MIN('Amortization Schedule'!$M$3,D100+E100)))</f>
        <v>2700.82864539056</v>
      </c>
      <c r="G100" s="31" t="n">
        <f aca="false">IF($A100="","",IF($A100&lt;='Interest-Only Calculator'!$C$17,MIN('Interest-Only Calculator'!$C$12,MAX(D100,0)),MIN('Interest-Only Calculator'!$C$13,MAX(D100-(F100-E100),0))))</f>
        <v>0</v>
      </c>
      <c r="H100" s="31" t="n">
        <f aca="false">IF($A100="","",F100+G100)</f>
        <v>2700.82864539056</v>
      </c>
      <c r="I100" s="31" t="n">
        <f aca="false">IF($A100="","",H100-E100)</f>
        <v>645.335830684389</v>
      </c>
      <c r="J100" s="31" t="n">
        <f aca="false">IF($A100="","",MAX(D100-I100,0))</f>
        <v>378830.260730454</v>
      </c>
    </row>
    <row r="101" customFormat="false" ht="15" hidden="false" customHeight="false" outlineLevel="0" collapsed="false">
      <c r="A101" s="23" t="n">
        <f aca="false">IF($A100="","",IF(AND(ISNUMBER($J100),$J100&gt;0.005,$A100+1&lt;=('Interest-Only Calculator'!$C$17+'Interest-Only Calculator'!$C$18)),$A100+1,""))</f>
        <v>97</v>
      </c>
      <c r="B101" s="24" t="n">
        <f aca="false">IF($A101="","",EDATE('Interest-Only Calculator'!$C$11,$A101-1))</f>
        <v>49188</v>
      </c>
      <c r="C101" s="25" t="str">
        <f aca="false">IF($A101="","",IF($A101&lt;='Interest-Only Calculator'!$C$17,"Interest-Only","Amortizing"))</f>
        <v>Amortizing</v>
      </c>
      <c r="D101" s="26" t="n">
        <f aca="false">IF($A101="","",J100)</f>
        <v>378830.260730454</v>
      </c>
      <c r="E101" s="26" t="n">
        <f aca="false">IF($A101="","",D101*'Interest-Only Calculator'!$C$16)</f>
        <v>2051.9972456233</v>
      </c>
      <c r="F101" s="26" t="n">
        <f aca="false">IF($A101="","",IF($A101&lt;='Interest-Only Calculator'!$C$17,E101,MIN('Amortization Schedule'!$M$3,D101+E101)))</f>
        <v>2700.82864539056</v>
      </c>
      <c r="G101" s="26" t="n">
        <f aca="false">IF($A101="","",IF($A101&lt;='Interest-Only Calculator'!$C$17,MIN('Interest-Only Calculator'!$C$12,MAX(D101,0)),MIN('Interest-Only Calculator'!$C$13,MAX(D101-(F101-E101),0))))</f>
        <v>0</v>
      </c>
      <c r="H101" s="26" t="n">
        <f aca="false">IF($A101="","",F101+G101)</f>
        <v>2700.82864539056</v>
      </c>
      <c r="I101" s="26" t="n">
        <f aca="false">IF($A101="","",H101-E101)</f>
        <v>648.831399767264</v>
      </c>
      <c r="J101" s="26" t="n">
        <f aca="false">IF($A101="","",MAX(D101-I101,0))</f>
        <v>378181.429330687</v>
      </c>
    </row>
    <row r="102" customFormat="false" ht="15" hidden="false" customHeight="false" outlineLevel="0" collapsed="false">
      <c r="A102" s="28" t="n">
        <f aca="false">IF($A101="","",IF(AND(ISNUMBER($J101),$J101&gt;0.005,$A101+1&lt;=('Interest-Only Calculator'!$C$17+'Interest-Only Calculator'!$C$18)),$A101+1,""))</f>
        <v>98</v>
      </c>
      <c r="B102" s="29" t="n">
        <f aca="false">IF($A102="","",EDATE('Interest-Only Calculator'!$C$11,$A102-1))</f>
        <v>49218</v>
      </c>
      <c r="C102" s="30" t="str">
        <f aca="false">IF($A102="","",IF($A102&lt;='Interest-Only Calculator'!$C$17,"Interest-Only","Amortizing"))</f>
        <v>Amortizing</v>
      </c>
      <c r="D102" s="31" t="n">
        <f aca="false">IF($A102="","",J101)</f>
        <v>378181.429330687</v>
      </c>
      <c r="E102" s="31" t="n">
        <f aca="false">IF($A102="","",D102*'Interest-Only Calculator'!$C$16)</f>
        <v>2048.48274220789</v>
      </c>
      <c r="F102" s="31" t="n">
        <f aca="false">IF($A102="","",IF($A102&lt;='Interest-Only Calculator'!$C$17,E102,MIN('Amortization Schedule'!$M$3,D102+E102)))</f>
        <v>2700.82864539056</v>
      </c>
      <c r="G102" s="31" t="n">
        <f aca="false">IF($A102="","",IF($A102&lt;='Interest-Only Calculator'!$C$17,MIN('Interest-Only Calculator'!$C$12,MAX(D102,0)),MIN('Interest-Only Calculator'!$C$13,MAX(D102-(F102-E102),0))))</f>
        <v>0</v>
      </c>
      <c r="H102" s="31" t="n">
        <f aca="false">IF($A102="","",F102+G102)</f>
        <v>2700.82864539056</v>
      </c>
      <c r="I102" s="31" t="n">
        <f aca="false">IF($A102="","",H102-E102)</f>
        <v>652.345903182669</v>
      </c>
      <c r="J102" s="31" t="n">
        <f aca="false">IF($A102="","",MAX(D102-I102,0))</f>
        <v>377529.083427505</v>
      </c>
    </row>
    <row r="103" customFormat="false" ht="15" hidden="false" customHeight="false" outlineLevel="0" collapsed="false">
      <c r="A103" s="23" t="n">
        <f aca="false">IF($A102="","",IF(AND(ISNUMBER($J102),$J102&gt;0.005,$A102+1&lt;=('Interest-Only Calculator'!$C$17+'Interest-Only Calculator'!$C$18)),$A102+1,""))</f>
        <v>99</v>
      </c>
      <c r="B103" s="24" t="n">
        <f aca="false">IF($A103="","",EDATE('Interest-Only Calculator'!$C$11,$A103-1))</f>
        <v>49249</v>
      </c>
      <c r="C103" s="25" t="str">
        <f aca="false">IF($A103="","",IF($A103&lt;='Interest-Only Calculator'!$C$17,"Interest-Only","Amortizing"))</f>
        <v>Amortizing</v>
      </c>
      <c r="D103" s="26" t="n">
        <f aca="false">IF($A103="","",J102)</f>
        <v>377529.083427505</v>
      </c>
      <c r="E103" s="26" t="n">
        <f aca="false">IF($A103="","",D103*'Interest-Only Calculator'!$C$16)</f>
        <v>2044.94920189898</v>
      </c>
      <c r="F103" s="26" t="n">
        <f aca="false">IF($A103="","",IF($A103&lt;='Interest-Only Calculator'!$C$17,E103,MIN('Amortization Schedule'!$M$3,D103+E103)))</f>
        <v>2700.82864539056</v>
      </c>
      <c r="G103" s="26" t="n">
        <f aca="false">IF($A103="","",IF($A103&lt;='Interest-Only Calculator'!$C$17,MIN('Interest-Only Calculator'!$C$12,MAX(D103,0)),MIN('Interest-Only Calculator'!$C$13,MAX(D103-(F103-E103),0))))</f>
        <v>0</v>
      </c>
      <c r="H103" s="26" t="n">
        <f aca="false">IF($A103="","",F103+G103)</f>
        <v>2700.82864539056</v>
      </c>
      <c r="I103" s="26" t="n">
        <f aca="false">IF($A103="","",H103-E103)</f>
        <v>655.879443491576</v>
      </c>
      <c r="J103" s="26" t="n">
        <f aca="false">IF($A103="","",MAX(D103-I103,0))</f>
        <v>376873.203984013</v>
      </c>
    </row>
    <row r="104" customFormat="false" ht="15" hidden="false" customHeight="false" outlineLevel="0" collapsed="false">
      <c r="A104" s="28" t="n">
        <f aca="false">IF($A103="","",IF(AND(ISNUMBER($J103),$J103&gt;0.005,$A103+1&lt;=('Interest-Only Calculator'!$C$17+'Interest-Only Calculator'!$C$18)),$A103+1,""))</f>
        <v>100</v>
      </c>
      <c r="B104" s="29" t="n">
        <f aca="false">IF($A104="","",EDATE('Interest-Only Calculator'!$C$11,$A104-1))</f>
        <v>49279</v>
      </c>
      <c r="C104" s="30" t="str">
        <f aca="false">IF($A104="","",IF($A104&lt;='Interest-Only Calculator'!$C$17,"Interest-Only","Amortizing"))</f>
        <v>Amortizing</v>
      </c>
      <c r="D104" s="31" t="n">
        <f aca="false">IF($A104="","",J103)</f>
        <v>376873.203984013</v>
      </c>
      <c r="E104" s="31" t="n">
        <f aca="false">IF($A104="","",D104*'Interest-Only Calculator'!$C$16)</f>
        <v>2041.39652158007</v>
      </c>
      <c r="F104" s="31" t="n">
        <f aca="false">IF($A104="","",IF($A104&lt;='Interest-Only Calculator'!$C$17,E104,MIN('Amortization Schedule'!$M$3,D104+E104)))</f>
        <v>2700.82864539056</v>
      </c>
      <c r="G104" s="31" t="n">
        <f aca="false">IF($A104="","",IF($A104&lt;='Interest-Only Calculator'!$C$17,MIN('Interest-Only Calculator'!$C$12,MAX(D104,0)),MIN('Interest-Only Calculator'!$C$13,MAX(D104-(F104-E104),0))))</f>
        <v>0</v>
      </c>
      <c r="H104" s="31" t="n">
        <f aca="false">IF($A104="","",F104+G104)</f>
        <v>2700.82864539056</v>
      </c>
      <c r="I104" s="31" t="n">
        <f aca="false">IF($A104="","",H104-E104)</f>
        <v>659.432123810488</v>
      </c>
      <c r="J104" s="31" t="n">
        <f aca="false">IF($A104="","",MAX(D104-I104,0))</f>
        <v>376213.771860203</v>
      </c>
    </row>
    <row r="105" customFormat="false" ht="15" hidden="false" customHeight="false" outlineLevel="0" collapsed="false">
      <c r="A105" s="23" t="n">
        <f aca="false">IF($A104="","",IF(AND(ISNUMBER($J104),$J104&gt;0.005,$A104+1&lt;=('Interest-Only Calculator'!$C$17+'Interest-Only Calculator'!$C$18)),$A104+1,""))</f>
        <v>101</v>
      </c>
      <c r="B105" s="24" t="n">
        <f aca="false">IF($A105="","",EDATE('Interest-Only Calculator'!$C$11,$A105-1))</f>
        <v>49310</v>
      </c>
      <c r="C105" s="25" t="str">
        <f aca="false">IF($A105="","",IF($A105&lt;='Interest-Only Calculator'!$C$17,"Interest-Only","Amortizing"))</f>
        <v>Amortizing</v>
      </c>
      <c r="D105" s="26" t="n">
        <f aca="false">IF($A105="","",J104)</f>
        <v>376213.771860203</v>
      </c>
      <c r="E105" s="26" t="n">
        <f aca="false">IF($A105="","",D105*'Interest-Only Calculator'!$C$16)</f>
        <v>2037.8245975761</v>
      </c>
      <c r="F105" s="26" t="n">
        <f aca="false">IF($A105="","",IF($A105&lt;='Interest-Only Calculator'!$C$17,E105,MIN('Amortization Schedule'!$M$3,D105+E105)))</f>
        <v>2700.82864539056</v>
      </c>
      <c r="G105" s="26" t="n">
        <f aca="false">IF($A105="","",IF($A105&lt;='Interest-Only Calculator'!$C$17,MIN('Interest-Only Calculator'!$C$12,MAX(D105,0)),MIN('Interest-Only Calculator'!$C$13,MAX(D105-(F105-E105),0))))</f>
        <v>0</v>
      </c>
      <c r="H105" s="26" t="n">
        <f aca="false">IF($A105="","",F105+G105)</f>
        <v>2700.82864539056</v>
      </c>
      <c r="I105" s="26" t="n">
        <f aca="false">IF($A105="","",H105-E105)</f>
        <v>663.004047814462</v>
      </c>
      <c r="J105" s="26" t="n">
        <f aca="false">IF($A105="","",MAX(D105-I105,0))</f>
        <v>375550.767812388</v>
      </c>
    </row>
    <row r="106" customFormat="false" ht="15" hidden="false" customHeight="false" outlineLevel="0" collapsed="false">
      <c r="A106" s="28" t="n">
        <f aca="false">IF($A105="","",IF(AND(ISNUMBER($J105),$J105&gt;0.005,$A105+1&lt;=('Interest-Only Calculator'!$C$17+'Interest-Only Calculator'!$C$18)),$A105+1,""))</f>
        <v>102</v>
      </c>
      <c r="B106" s="29" t="n">
        <f aca="false">IF($A106="","",EDATE('Interest-Only Calculator'!$C$11,$A106-1))</f>
        <v>49341</v>
      </c>
      <c r="C106" s="30" t="str">
        <f aca="false">IF($A106="","",IF($A106&lt;='Interest-Only Calculator'!$C$17,"Interest-Only","Amortizing"))</f>
        <v>Amortizing</v>
      </c>
      <c r="D106" s="31" t="n">
        <f aca="false">IF($A106="","",J105)</f>
        <v>375550.767812388</v>
      </c>
      <c r="E106" s="31" t="n">
        <f aca="false">IF($A106="","",D106*'Interest-Only Calculator'!$C$16)</f>
        <v>2034.23332565044</v>
      </c>
      <c r="F106" s="31" t="n">
        <f aca="false">IF($A106="","",IF($A106&lt;='Interest-Only Calculator'!$C$17,E106,MIN('Amortization Schedule'!$M$3,D106+E106)))</f>
        <v>2700.82864539056</v>
      </c>
      <c r="G106" s="31" t="n">
        <f aca="false">IF($A106="","",IF($A106&lt;='Interest-Only Calculator'!$C$17,MIN('Interest-Only Calculator'!$C$12,MAX(D106,0)),MIN('Interest-Only Calculator'!$C$13,MAX(D106-(F106-E106),0))))</f>
        <v>0</v>
      </c>
      <c r="H106" s="31" t="n">
        <f aca="false">IF($A106="","",F106+G106)</f>
        <v>2700.82864539056</v>
      </c>
      <c r="I106" s="31" t="n">
        <f aca="false">IF($A106="","",H106-E106)</f>
        <v>666.595319740123</v>
      </c>
      <c r="J106" s="31" t="n">
        <f aca="false">IF($A106="","",MAX(D106-I106,0))</f>
        <v>374884.172492648</v>
      </c>
    </row>
    <row r="107" customFormat="false" ht="15" hidden="false" customHeight="false" outlineLevel="0" collapsed="false">
      <c r="A107" s="23" t="n">
        <f aca="false">IF($A106="","",IF(AND(ISNUMBER($J106),$J106&gt;0.005,$A106+1&lt;=('Interest-Only Calculator'!$C$17+'Interest-Only Calculator'!$C$18)),$A106+1,""))</f>
        <v>103</v>
      </c>
      <c r="B107" s="24" t="n">
        <f aca="false">IF($A107="","",EDATE('Interest-Only Calculator'!$C$11,$A107-1))</f>
        <v>49369</v>
      </c>
      <c r="C107" s="25" t="str">
        <f aca="false">IF($A107="","",IF($A107&lt;='Interest-Only Calculator'!$C$17,"Interest-Only","Amortizing"))</f>
        <v>Amortizing</v>
      </c>
      <c r="D107" s="26" t="n">
        <f aca="false">IF($A107="","",J106)</f>
        <v>374884.172492648</v>
      </c>
      <c r="E107" s="26" t="n">
        <f aca="false">IF($A107="","",D107*'Interest-Only Calculator'!$C$16)</f>
        <v>2030.62260100184</v>
      </c>
      <c r="F107" s="26" t="n">
        <f aca="false">IF($A107="","",IF($A107&lt;='Interest-Only Calculator'!$C$17,E107,MIN('Amortization Schedule'!$M$3,D107+E107)))</f>
        <v>2700.82864539056</v>
      </c>
      <c r="G107" s="26" t="n">
        <f aca="false">IF($A107="","",IF($A107&lt;='Interest-Only Calculator'!$C$17,MIN('Interest-Only Calculator'!$C$12,MAX(D107,0)),MIN('Interest-Only Calculator'!$C$13,MAX(D107-(F107-E107),0))))</f>
        <v>0</v>
      </c>
      <c r="H107" s="26" t="n">
        <f aca="false">IF($A107="","",F107+G107)</f>
        <v>2700.82864539056</v>
      </c>
      <c r="I107" s="26" t="n">
        <f aca="false">IF($A107="","",H107-E107)</f>
        <v>670.206044388716</v>
      </c>
      <c r="J107" s="26" t="n">
        <f aca="false">IF($A107="","",MAX(D107-I107,0))</f>
        <v>374213.966448259</v>
      </c>
    </row>
    <row r="108" customFormat="false" ht="15" hidden="false" customHeight="false" outlineLevel="0" collapsed="false">
      <c r="A108" s="28" t="n">
        <f aca="false">IF($A107="","",IF(AND(ISNUMBER($J107),$J107&gt;0.005,$A107+1&lt;=('Interest-Only Calculator'!$C$17+'Interest-Only Calculator'!$C$18)),$A107+1,""))</f>
        <v>104</v>
      </c>
      <c r="B108" s="29" t="n">
        <f aca="false">IF($A108="","",EDATE('Interest-Only Calculator'!$C$11,$A108-1))</f>
        <v>49400</v>
      </c>
      <c r="C108" s="30" t="str">
        <f aca="false">IF($A108="","",IF($A108&lt;='Interest-Only Calculator'!$C$17,"Interest-Only","Amortizing"))</f>
        <v>Amortizing</v>
      </c>
      <c r="D108" s="31" t="n">
        <f aca="false">IF($A108="","",J107)</f>
        <v>374213.966448259</v>
      </c>
      <c r="E108" s="31" t="n">
        <f aca="false">IF($A108="","",D108*'Interest-Only Calculator'!$C$16)</f>
        <v>2026.9923182614</v>
      </c>
      <c r="F108" s="31" t="n">
        <f aca="false">IF($A108="","",IF($A108&lt;='Interest-Only Calculator'!$C$17,E108,MIN('Amortization Schedule'!$M$3,D108+E108)))</f>
        <v>2700.82864539056</v>
      </c>
      <c r="G108" s="31" t="n">
        <f aca="false">IF($A108="","",IF($A108&lt;='Interest-Only Calculator'!$C$17,MIN('Interest-Only Calculator'!$C$12,MAX(D108,0)),MIN('Interest-Only Calculator'!$C$13,MAX(D108-(F108-E108),0))))</f>
        <v>0</v>
      </c>
      <c r="H108" s="31" t="n">
        <f aca="false">IF($A108="","",F108+G108)</f>
        <v>2700.82864539056</v>
      </c>
      <c r="I108" s="31" t="n">
        <f aca="false">IF($A108="","",H108-E108)</f>
        <v>673.836327129154</v>
      </c>
      <c r="J108" s="31" t="n">
        <f aca="false">IF($A108="","",MAX(D108-I108,0))</f>
        <v>373540.13012113</v>
      </c>
    </row>
    <row r="109" customFormat="false" ht="15" hidden="false" customHeight="false" outlineLevel="0" collapsed="false">
      <c r="A109" s="23" t="n">
        <f aca="false">IF($A108="","",IF(AND(ISNUMBER($J108),$J108&gt;0.005,$A108+1&lt;=('Interest-Only Calculator'!$C$17+'Interest-Only Calculator'!$C$18)),$A108+1,""))</f>
        <v>105</v>
      </c>
      <c r="B109" s="24" t="n">
        <f aca="false">IF($A109="","",EDATE('Interest-Only Calculator'!$C$11,$A109-1))</f>
        <v>49430</v>
      </c>
      <c r="C109" s="25" t="str">
        <f aca="false">IF($A109="","",IF($A109&lt;='Interest-Only Calculator'!$C$17,"Interest-Only","Amortizing"))</f>
        <v>Amortizing</v>
      </c>
      <c r="D109" s="26" t="n">
        <f aca="false">IF($A109="","",J108)</f>
        <v>373540.13012113</v>
      </c>
      <c r="E109" s="26" t="n">
        <f aca="false">IF($A109="","",D109*'Interest-Only Calculator'!$C$16)</f>
        <v>2023.34237148945</v>
      </c>
      <c r="F109" s="26" t="n">
        <f aca="false">IF($A109="","",IF($A109&lt;='Interest-Only Calculator'!$C$17,E109,MIN('Amortization Schedule'!$M$3,D109+E109)))</f>
        <v>2700.82864539056</v>
      </c>
      <c r="G109" s="26" t="n">
        <f aca="false">IF($A109="","",IF($A109&lt;='Interest-Only Calculator'!$C$17,MIN('Interest-Only Calculator'!$C$12,MAX(D109,0)),MIN('Interest-Only Calculator'!$C$13,MAX(D109-(F109-E109),0))))</f>
        <v>0</v>
      </c>
      <c r="H109" s="26" t="n">
        <f aca="false">IF($A109="","",F109+G109)</f>
        <v>2700.82864539056</v>
      </c>
      <c r="I109" s="26" t="n">
        <f aca="false">IF($A109="","",H109-E109)</f>
        <v>677.486273901104</v>
      </c>
      <c r="J109" s="26" t="n">
        <f aca="false">IF($A109="","",MAX(D109-I109,0))</f>
        <v>372862.643847229</v>
      </c>
    </row>
    <row r="110" customFormat="false" ht="15" hidden="false" customHeight="false" outlineLevel="0" collapsed="false">
      <c r="A110" s="28" t="n">
        <f aca="false">IF($A109="","",IF(AND(ISNUMBER($J109),$J109&gt;0.005,$A109+1&lt;=('Interest-Only Calculator'!$C$17+'Interest-Only Calculator'!$C$18)),$A109+1,""))</f>
        <v>106</v>
      </c>
      <c r="B110" s="29" t="n">
        <f aca="false">IF($A110="","",EDATE('Interest-Only Calculator'!$C$11,$A110-1))</f>
        <v>49461</v>
      </c>
      <c r="C110" s="30" t="str">
        <f aca="false">IF($A110="","",IF($A110&lt;='Interest-Only Calculator'!$C$17,"Interest-Only","Amortizing"))</f>
        <v>Amortizing</v>
      </c>
      <c r="D110" s="31" t="n">
        <f aca="false">IF($A110="","",J109)</f>
        <v>372862.643847229</v>
      </c>
      <c r="E110" s="31" t="n">
        <f aca="false">IF($A110="","",D110*'Interest-Only Calculator'!$C$16)</f>
        <v>2019.67265417249</v>
      </c>
      <c r="F110" s="31" t="n">
        <f aca="false">IF($A110="","",IF($A110&lt;='Interest-Only Calculator'!$C$17,E110,MIN('Amortization Schedule'!$M$3,D110+E110)))</f>
        <v>2700.82864539056</v>
      </c>
      <c r="G110" s="31" t="n">
        <f aca="false">IF($A110="","",IF($A110&lt;='Interest-Only Calculator'!$C$17,MIN('Interest-Only Calculator'!$C$12,MAX(D110,0)),MIN('Interest-Only Calculator'!$C$13,MAX(D110-(F110-E110),0))))</f>
        <v>0</v>
      </c>
      <c r="H110" s="31" t="n">
        <f aca="false">IF($A110="","",F110+G110)</f>
        <v>2700.82864539056</v>
      </c>
      <c r="I110" s="31" t="n">
        <f aca="false">IF($A110="","",H110-E110)</f>
        <v>681.155991218069</v>
      </c>
      <c r="J110" s="31" t="n">
        <f aca="false">IF($A110="","",MAX(D110-I110,0))</f>
        <v>372181.487856011</v>
      </c>
    </row>
    <row r="111" customFormat="false" ht="15" hidden="false" customHeight="false" outlineLevel="0" collapsed="false">
      <c r="A111" s="23" t="n">
        <f aca="false">IF($A110="","",IF(AND(ISNUMBER($J110),$J110&gt;0.005,$A110+1&lt;=('Interest-Only Calculator'!$C$17+'Interest-Only Calculator'!$C$18)),$A110+1,""))</f>
        <v>107</v>
      </c>
      <c r="B111" s="24" t="n">
        <f aca="false">IF($A111="","",EDATE('Interest-Only Calculator'!$C$11,$A111-1))</f>
        <v>49491</v>
      </c>
      <c r="C111" s="25" t="str">
        <f aca="false">IF($A111="","",IF($A111&lt;='Interest-Only Calculator'!$C$17,"Interest-Only","Amortizing"))</f>
        <v>Amortizing</v>
      </c>
      <c r="D111" s="26" t="n">
        <f aca="false">IF($A111="","",J110)</f>
        <v>372181.487856011</v>
      </c>
      <c r="E111" s="26" t="n">
        <f aca="false">IF($A111="","",D111*'Interest-Only Calculator'!$C$16)</f>
        <v>2015.98305922006</v>
      </c>
      <c r="F111" s="26" t="n">
        <f aca="false">IF($A111="","",IF($A111&lt;='Interest-Only Calculator'!$C$17,E111,MIN('Amortization Schedule'!$M$3,D111+E111)))</f>
        <v>2700.82864539056</v>
      </c>
      <c r="G111" s="26" t="n">
        <f aca="false">IF($A111="","",IF($A111&lt;='Interest-Only Calculator'!$C$17,MIN('Interest-Only Calculator'!$C$12,MAX(D111,0)),MIN('Interest-Only Calculator'!$C$13,MAX(D111-(F111-E111),0))))</f>
        <v>0</v>
      </c>
      <c r="H111" s="26" t="n">
        <f aca="false">IF($A111="","",F111+G111)</f>
        <v>2700.82864539056</v>
      </c>
      <c r="I111" s="26" t="n">
        <f aca="false">IF($A111="","",H111-E111)</f>
        <v>684.8455861705</v>
      </c>
      <c r="J111" s="26" t="n">
        <f aca="false">IF($A111="","",MAX(D111-I111,0))</f>
        <v>371496.64226984</v>
      </c>
    </row>
    <row r="112" customFormat="false" ht="15" hidden="false" customHeight="false" outlineLevel="0" collapsed="false">
      <c r="A112" s="28" t="n">
        <f aca="false">IF($A111="","",IF(AND(ISNUMBER($J111),$J111&gt;0.005,$A111+1&lt;=('Interest-Only Calculator'!$C$17+'Interest-Only Calculator'!$C$18)),$A111+1,""))</f>
        <v>108</v>
      </c>
      <c r="B112" s="29" t="n">
        <f aca="false">IF($A112="","",EDATE('Interest-Only Calculator'!$C$11,$A112-1))</f>
        <v>49522</v>
      </c>
      <c r="C112" s="30" t="str">
        <f aca="false">IF($A112="","",IF($A112&lt;='Interest-Only Calculator'!$C$17,"Interest-Only","Amortizing"))</f>
        <v>Amortizing</v>
      </c>
      <c r="D112" s="31" t="n">
        <f aca="false">IF($A112="","",J111)</f>
        <v>371496.64226984</v>
      </c>
      <c r="E112" s="31" t="n">
        <f aca="false">IF($A112="","",D112*'Interest-Only Calculator'!$C$16)</f>
        <v>2012.27347896164</v>
      </c>
      <c r="F112" s="31" t="n">
        <f aca="false">IF($A112="","",IF($A112&lt;='Interest-Only Calculator'!$C$17,E112,MIN('Amortization Schedule'!$M$3,D112+E112)))</f>
        <v>2700.82864539056</v>
      </c>
      <c r="G112" s="31" t="n">
        <f aca="false">IF($A112="","",IF($A112&lt;='Interest-Only Calculator'!$C$17,MIN('Interest-Only Calculator'!$C$12,MAX(D112,0)),MIN('Interest-Only Calculator'!$C$13,MAX(D112-(F112-E112),0))))</f>
        <v>0</v>
      </c>
      <c r="H112" s="31" t="n">
        <f aca="false">IF($A112="","",F112+G112)</f>
        <v>2700.82864539056</v>
      </c>
      <c r="I112" s="31" t="n">
        <f aca="false">IF($A112="","",H112-E112)</f>
        <v>688.555166428923</v>
      </c>
      <c r="J112" s="31" t="n">
        <f aca="false">IF($A112="","",MAX(D112-I112,0))</f>
        <v>370808.087103411</v>
      </c>
    </row>
    <row r="113" customFormat="false" ht="15" hidden="false" customHeight="false" outlineLevel="0" collapsed="false">
      <c r="A113" s="23" t="n">
        <f aca="false">IF($A112="","",IF(AND(ISNUMBER($J112),$J112&gt;0.005,$A112+1&lt;=('Interest-Only Calculator'!$C$17+'Interest-Only Calculator'!$C$18)),$A112+1,""))</f>
        <v>109</v>
      </c>
      <c r="B113" s="24" t="n">
        <f aca="false">IF($A113="","",EDATE('Interest-Only Calculator'!$C$11,$A113-1))</f>
        <v>49553</v>
      </c>
      <c r="C113" s="25" t="str">
        <f aca="false">IF($A113="","",IF($A113&lt;='Interest-Only Calculator'!$C$17,"Interest-Only","Amortizing"))</f>
        <v>Amortizing</v>
      </c>
      <c r="D113" s="26" t="n">
        <f aca="false">IF($A113="","",J112)</f>
        <v>370808.087103411</v>
      </c>
      <c r="E113" s="26" t="n">
        <f aca="false">IF($A113="","",D113*'Interest-Only Calculator'!$C$16)</f>
        <v>2008.54380514348</v>
      </c>
      <c r="F113" s="26" t="n">
        <f aca="false">IF($A113="","",IF($A113&lt;='Interest-Only Calculator'!$C$17,E113,MIN('Amortization Schedule'!$M$3,D113+E113)))</f>
        <v>2700.82864539056</v>
      </c>
      <c r="G113" s="26" t="n">
        <f aca="false">IF($A113="","",IF($A113&lt;='Interest-Only Calculator'!$C$17,MIN('Interest-Only Calculator'!$C$12,MAX(D113,0)),MIN('Interest-Only Calculator'!$C$13,MAX(D113-(F113-E113),0))))</f>
        <v>0</v>
      </c>
      <c r="H113" s="26" t="n">
        <f aca="false">IF($A113="","",F113+G113)</f>
        <v>2700.82864539056</v>
      </c>
      <c r="I113" s="26" t="n">
        <f aca="false">IF($A113="","",H113-E113)</f>
        <v>692.28484024708</v>
      </c>
      <c r="J113" s="26" t="n">
        <f aca="false">IF($A113="","",MAX(D113-I113,0))</f>
        <v>370115.802263164</v>
      </c>
    </row>
    <row r="114" customFormat="false" ht="15" hidden="false" customHeight="false" outlineLevel="0" collapsed="false">
      <c r="A114" s="28" t="n">
        <f aca="false">IF($A113="","",IF(AND(ISNUMBER($J113),$J113&gt;0.005,$A113+1&lt;=('Interest-Only Calculator'!$C$17+'Interest-Only Calculator'!$C$18)),$A113+1,""))</f>
        <v>110</v>
      </c>
      <c r="B114" s="29" t="n">
        <f aca="false">IF($A114="","",EDATE('Interest-Only Calculator'!$C$11,$A114-1))</f>
        <v>49583</v>
      </c>
      <c r="C114" s="30" t="str">
        <f aca="false">IF($A114="","",IF($A114&lt;='Interest-Only Calculator'!$C$17,"Interest-Only","Amortizing"))</f>
        <v>Amortizing</v>
      </c>
      <c r="D114" s="31" t="n">
        <f aca="false">IF($A114="","",J113)</f>
        <v>370115.802263164</v>
      </c>
      <c r="E114" s="31" t="n">
        <f aca="false">IF($A114="","",D114*'Interest-Only Calculator'!$C$16)</f>
        <v>2004.79392892547</v>
      </c>
      <c r="F114" s="31" t="n">
        <f aca="false">IF($A114="","",IF($A114&lt;='Interest-Only Calculator'!$C$17,E114,MIN('Amortization Schedule'!$M$3,D114+E114)))</f>
        <v>2700.82864539056</v>
      </c>
      <c r="G114" s="31" t="n">
        <f aca="false">IF($A114="","",IF($A114&lt;='Interest-Only Calculator'!$C$17,MIN('Interest-Only Calculator'!$C$12,MAX(D114,0)),MIN('Interest-Only Calculator'!$C$13,MAX(D114-(F114-E114),0))))</f>
        <v>0</v>
      </c>
      <c r="H114" s="31" t="n">
        <f aca="false">IF($A114="","",F114+G114)</f>
        <v>2700.82864539056</v>
      </c>
      <c r="I114" s="31" t="n">
        <f aca="false">IF($A114="","",H114-E114)</f>
        <v>696.034716465085</v>
      </c>
      <c r="J114" s="31" t="n">
        <f aca="false">IF($A114="","",MAX(D114-I114,0))</f>
        <v>369419.767546699</v>
      </c>
    </row>
    <row r="115" customFormat="false" ht="15" hidden="false" customHeight="false" outlineLevel="0" collapsed="false">
      <c r="A115" s="23" t="n">
        <f aca="false">IF($A114="","",IF(AND(ISNUMBER($J114),$J114&gt;0.005,$A114+1&lt;=('Interest-Only Calculator'!$C$17+'Interest-Only Calculator'!$C$18)),$A114+1,""))</f>
        <v>111</v>
      </c>
      <c r="B115" s="24" t="n">
        <f aca="false">IF($A115="","",EDATE('Interest-Only Calculator'!$C$11,$A115-1))</f>
        <v>49614</v>
      </c>
      <c r="C115" s="25" t="str">
        <f aca="false">IF($A115="","",IF($A115&lt;='Interest-Only Calculator'!$C$17,"Interest-Only","Amortizing"))</f>
        <v>Amortizing</v>
      </c>
      <c r="D115" s="26" t="n">
        <f aca="false">IF($A115="","",J114)</f>
        <v>369419.767546699</v>
      </c>
      <c r="E115" s="26" t="n">
        <f aca="false">IF($A115="","",D115*'Interest-Only Calculator'!$C$16)</f>
        <v>2001.02374087795</v>
      </c>
      <c r="F115" s="26" t="n">
        <f aca="false">IF($A115="","",IF($A115&lt;='Interest-Only Calculator'!$C$17,E115,MIN('Amortization Schedule'!$M$3,D115+E115)))</f>
        <v>2700.82864539056</v>
      </c>
      <c r="G115" s="26" t="n">
        <f aca="false">IF($A115="","",IF($A115&lt;='Interest-Only Calculator'!$C$17,MIN('Interest-Only Calculator'!$C$12,MAX(D115,0)),MIN('Interest-Only Calculator'!$C$13,MAX(D115-(F115-E115),0))))</f>
        <v>0</v>
      </c>
      <c r="H115" s="26" t="n">
        <f aca="false">IF($A115="","",F115+G115)</f>
        <v>2700.82864539056</v>
      </c>
      <c r="I115" s="26" t="n">
        <f aca="false">IF($A115="","",H115-E115)</f>
        <v>699.804904512604</v>
      </c>
      <c r="J115" s="26" t="n">
        <f aca="false">IF($A115="","",MAX(D115-I115,0))</f>
        <v>368719.962642187</v>
      </c>
    </row>
    <row r="116" customFormat="false" ht="15" hidden="false" customHeight="false" outlineLevel="0" collapsed="false">
      <c r="A116" s="28" t="n">
        <f aca="false">IF($A115="","",IF(AND(ISNUMBER($J115),$J115&gt;0.005,$A115+1&lt;=('Interest-Only Calculator'!$C$17+'Interest-Only Calculator'!$C$18)),$A115+1,""))</f>
        <v>112</v>
      </c>
      <c r="B116" s="29" t="n">
        <f aca="false">IF($A116="","",EDATE('Interest-Only Calculator'!$C$11,$A116-1))</f>
        <v>49644</v>
      </c>
      <c r="C116" s="30" t="str">
        <f aca="false">IF($A116="","",IF($A116&lt;='Interest-Only Calculator'!$C$17,"Interest-Only","Amortizing"))</f>
        <v>Amortizing</v>
      </c>
      <c r="D116" s="31" t="n">
        <f aca="false">IF($A116="","",J115)</f>
        <v>368719.962642187</v>
      </c>
      <c r="E116" s="31" t="n">
        <f aca="false">IF($A116="","",D116*'Interest-Only Calculator'!$C$16)</f>
        <v>1997.23313097851</v>
      </c>
      <c r="F116" s="31" t="n">
        <f aca="false">IF($A116="","",IF($A116&lt;='Interest-Only Calculator'!$C$17,E116,MIN('Amortization Schedule'!$M$3,D116+E116)))</f>
        <v>2700.82864539056</v>
      </c>
      <c r="G116" s="31" t="n">
        <f aca="false">IF($A116="","",IF($A116&lt;='Interest-Only Calculator'!$C$17,MIN('Interest-Only Calculator'!$C$12,MAX(D116,0)),MIN('Interest-Only Calculator'!$C$13,MAX(D116-(F116-E116),0))))</f>
        <v>0</v>
      </c>
      <c r="H116" s="31" t="n">
        <f aca="false">IF($A116="","",F116+G116)</f>
        <v>2700.82864539056</v>
      </c>
      <c r="I116" s="31" t="n">
        <f aca="false">IF($A116="","",H116-E116)</f>
        <v>703.595514412047</v>
      </c>
      <c r="J116" s="31" t="n">
        <f aca="false">IF($A116="","",MAX(D116-I116,0))</f>
        <v>368016.367127775</v>
      </c>
    </row>
    <row r="117" customFormat="false" ht="15" hidden="false" customHeight="false" outlineLevel="0" collapsed="false">
      <c r="A117" s="23" t="n">
        <f aca="false">IF($A116="","",IF(AND(ISNUMBER($J116),$J116&gt;0.005,$A116+1&lt;=('Interest-Only Calculator'!$C$17+'Interest-Only Calculator'!$C$18)),$A116+1,""))</f>
        <v>113</v>
      </c>
      <c r="B117" s="24" t="n">
        <f aca="false">IF($A117="","",EDATE('Interest-Only Calculator'!$C$11,$A117-1))</f>
        <v>49675</v>
      </c>
      <c r="C117" s="25" t="str">
        <f aca="false">IF($A117="","",IF($A117&lt;='Interest-Only Calculator'!$C$17,"Interest-Only","Amortizing"))</f>
        <v>Amortizing</v>
      </c>
      <c r="D117" s="26" t="n">
        <f aca="false">IF($A117="","",J116)</f>
        <v>368016.367127775</v>
      </c>
      <c r="E117" s="26" t="n">
        <f aca="false">IF($A117="","",D117*'Interest-Only Calculator'!$C$16)</f>
        <v>1993.42198860878</v>
      </c>
      <c r="F117" s="26" t="n">
        <f aca="false">IF($A117="","",IF($A117&lt;='Interest-Only Calculator'!$C$17,E117,MIN('Amortization Schedule'!$M$3,D117+E117)))</f>
        <v>2700.82864539056</v>
      </c>
      <c r="G117" s="26" t="n">
        <f aca="false">IF($A117="","",IF($A117&lt;='Interest-Only Calculator'!$C$17,MIN('Interest-Only Calculator'!$C$12,MAX(D117,0)),MIN('Interest-Only Calculator'!$C$13,MAX(D117-(F117-E117),0))))</f>
        <v>0</v>
      </c>
      <c r="H117" s="26" t="n">
        <f aca="false">IF($A117="","",F117+G117)</f>
        <v>2700.82864539056</v>
      </c>
      <c r="I117" s="26" t="n">
        <f aca="false">IF($A117="","",H117-E117)</f>
        <v>707.406656781779</v>
      </c>
      <c r="J117" s="26" t="n">
        <f aca="false">IF($A117="","",MAX(D117-I117,0))</f>
        <v>367308.960470993</v>
      </c>
    </row>
    <row r="118" customFormat="false" ht="15" hidden="false" customHeight="false" outlineLevel="0" collapsed="false">
      <c r="A118" s="28" t="n">
        <f aca="false">IF($A117="","",IF(AND(ISNUMBER($J117),$J117&gt;0.005,$A117+1&lt;=('Interest-Only Calculator'!$C$17+'Interest-Only Calculator'!$C$18)),$A117+1,""))</f>
        <v>114</v>
      </c>
      <c r="B118" s="29" t="n">
        <f aca="false">IF($A118="","",EDATE('Interest-Only Calculator'!$C$11,$A118-1))</f>
        <v>49706</v>
      </c>
      <c r="C118" s="30" t="str">
        <f aca="false">IF($A118="","",IF($A118&lt;='Interest-Only Calculator'!$C$17,"Interest-Only","Amortizing"))</f>
        <v>Amortizing</v>
      </c>
      <c r="D118" s="31" t="n">
        <f aca="false">IF($A118="","",J117)</f>
        <v>367308.960470993</v>
      </c>
      <c r="E118" s="31" t="n">
        <f aca="false">IF($A118="","",D118*'Interest-Only Calculator'!$C$16)</f>
        <v>1989.59020255121</v>
      </c>
      <c r="F118" s="31" t="n">
        <f aca="false">IF($A118="","",IF($A118&lt;='Interest-Only Calculator'!$C$17,E118,MIN('Amortization Schedule'!$M$3,D118+E118)))</f>
        <v>2700.82864539056</v>
      </c>
      <c r="G118" s="31" t="n">
        <f aca="false">IF($A118="","",IF($A118&lt;='Interest-Only Calculator'!$C$17,MIN('Interest-Only Calculator'!$C$12,MAX(D118,0)),MIN('Interest-Only Calculator'!$C$13,MAX(D118-(F118-E118),0))))</f>
        <v>0</v>
      </c>
      <c r="H118" s="31" t="n">
        <f aca="false">IF($A118="","",F118+G118)</f>
        <v>2700.82864539056</v>
      </c>
      <c r="I118" s="31" t="n">
        <f aca="false">IF($A118="","",H118-E118)</f>
        <v>711.238442839347</v>
      </c>
      <c r="J118" s="31" t="n">
        <f aca="false">IF($A118="","",MAX(D118-I118,0))</f>
        <v>366597.722028154</v>
      </c>
    </row>
    <row r="119" customFormat="false" ht="15" hidden="false" customHeight="false" outlineLevel="0" collapsed="false">
      <c r="A119" s="23" t="n">
        <f aca="false">IF($A118="","",IF(AND(ISNUMBER($J118),$J118&gt;0.005,$A118+1&lt;=('Interest-Only Calculator'!$C$17+'Interest-Only Calculator'!$C$18)),$A118+1,""))</f>
        <v>115</v>
      </c>
      <c r="B119" s="24" t="n">
        <f aca="false">IF($A119="","",EDATE('Interest-Only Calculator'!$C$11,$A119-1))</f>
        <v>49735</v>
      </c>
      <c r="C119" s="25" t="str">
        <f aca="false">IF($A119="","",IF($A119&lt;='Interest-Only Calculator'!$C$17,"Interest-Only","Amortizing"))</f>
        <v>Amortizing</v>
      </c>
      <c r="D119" s="26" t="n">
        <f aca="false">IF($A119="","",J118)</f>
        <v>366597.722028154</v>
      </c>
      <c r="E119" s="26" t="n">
        <f aca="false">IF($A119="","",D119*'Interest-Only Calculator'!$C$16)</f>
        <v>1985.73766098583</v>
      </c>
      <c r="F119" s="26" t="n">
        <f aca="false">IF($A119="","",IF($A119&lt;='Interest-Only Calculator'!$C$17,E119,MIN('Amortization Schedule'!$M$3,D119+E119)))</f>
        <v>2700.82864539056</v>
      </c>
      <c r="G119" s="26" t="n">
        <f aca="false">IF($A119="","",IF($A119&lt;='Interest-Only Calculator'!$C$17,MIN('Interest-Only Calculator'!$C$12,MAX(D119,0)),MIN('Interest-Only Calculator'!$C$13,MAX(D119-(F119-E119),0))))</f>
        <v>0</v>
      </c>
      <c r="H119" s="26" t="n">
        <f aca="false">IF($A119="","",F119+G119)</f>
        <v>2700.82864539056</v>
      </c>
      <c r="I119" s="26" t="n">
        <f aca="false">IF($A119="","",H119-E119)</f>
        <v>715.090984404727</v>
      </c>
      <c r="J119" s="26" t="n">
        <f aca="false">IF($A119="","",MAX(D119-I119,0))</f>
        <v>365882.631043749</v>
      </c>
    </row>
    <row r="120" customFormat="false" ht="15" hidden="false" customHeight="false" outlineLevel="0" collapsed="false">
      <c r="A120" s="28" t="n">
        <f aca="false">IF($A119="","",IF(AND(ISNUMBER($J119),$J119&gt;0.005,$A119+1&lt;=('Interest-Only Calculator'!$C$17+'Interest-Only Calculator'!$C$18)),$A119+1,""))</f>
        <v>116</v>
      </c>
      <c r="B120" s="29" t="n">
        <f aca="false">IF($A120="","",EDATE('Interest-Only Calculator'!$C$11,$A120-1))</f>
        <v>49766</v>
      </c>
      <c r="C120" s="30" t="str">
        <f aca="false">IF($A120="","",IF($A120&lt;='Interest-Only Calculator'!$C$17,"Interest-Only","Amortizing"))</f>
        <v>Amortizing</v>
      </c>
      <c r="D120" s="31" t="n">
        <f aca="false">IF($A120="","",J119)</f>
        <v>365882.631043749</v>
      </c>
      <c r="E120" s="31" t="n">
        <f aca="false">IF($A120="","",D120*'Interest-Only Calculator'!$C$16)</f>
        <v>1981.86425148697</v>
      </c>
      <c r="F120" s="31" t="n">
        <f aca="false">IF($A120="","",IF($A120&lt;='Interest-Only Calculator'!$C$17,E120,MIN('Amortization Schedule'!$M$3,D120+E120)))</f>
        <v>2700.82864539056</v>
      </c>
      <c r="G120" s="31" t="n">
        <f aca="false">IF($A120="","",IF($A120&lt;='Interest-Only Calculator'!$C$17,MIN('Interest-Only Calculator'!$C$12,MAX(D120,0)),MIN('Interest-Only Calculator'!$C$13,MAX(D120-(F120-E120),0))))</f>
        <v>0</v>
      </c>
      <c r="H120" s="31" t="n">
        <f aca="false">IF($A120="","",F120+G120)</f>
        <v>2700.82864539056</v>
      </c>
      <c r="I120" s="31" t="n">
        <f aca="false">IF($A120="","",H120-E120)</f>
        <v>718.964393903586</v>
      </c>
      <c r="J120" s="31" t="n">
        <f aca="false">IF($A120="","",MAX(D120-I120,0))</f>
        <v>365163.666649845</v>
      </c>
    </row>
    <row r="121" customFormat="false" ht="15" hidden="false" customHeight="false" outlineLevel="0" collapsed="false">
      <c r="A121" s="23" t="n">
        <f aca="false">IF($A120="","",IF(AND(ISNUMBER($J120),$J120&gt;0.005,$A120+1&lt;=('Interest-Only Calculator'!$C$17+'Interest-Only Calculator'!$C$18)),$A120+1,""))</f>
        <v>117</v>
      </c>
      <c r="B121" s="24" t="n">
        <f aca="false">IF($A121="","",EDATE('Interest-Only Calculator'!$C$11,$A121-1))</f>
        <v>49796</v>
      </c>
      <c r="C121" s="25" t="str">
        <f aca="false">IF($A121="","",IF($A121&lt;='Interest-Only Calculator'!$C$17,"Interest-Only","Amortizing"))</f>
        <v>Amortizing</v>
      </c>
      <c r="D121" s="26" t="n">
        <f aca="false">IF($A121="","",J120)</f>
        <v>365163.666649845</v>
      </c>
      <c r="E121" s="26" t="n">
        <f aca="false">IF($A121="","",D121*'Interest-Only Calculator'!$C$16)</f>
        <v>1977.96986101999</v>
      </c>
      <c r="F121" s="26" t="n">
        <f aca="false">IF($A121="","",IF($A121&lt;='Interest-Only Calculator'!$C$17,E121,MIN('Amortization Schedule'!$M$3,D121+E121)))</f>
        <v>2700.82864539056</v>
      </c>
      <c r="G121" s="26" t="n">
        <f aca="false">IF($A121="","",IF($A121&lt;='Interest-Only Calculator'!$C$17,MIN('Interest-Only Calculator'!$C$12,MAX(D121,0)),MIN('Interest-Only Calculator'!$C$13,MAX(D121-(F121-E121),0))))</f>
        <v>0</v>
      </c>
      <c r="H121" s="26" t="n">
        <f aca="false">IF($A121="","",F121+G121)</f>
        <v>2700.82864539056</v>
      </c>
      <c r="I121" s="26" t="n">
        <f aca="false">IF($A121="","",H121-E121)</f>
        <v>722.858784370564</v>
      </c>
      <c r="J121" s="26" t="n">
        <f aca="false">IF($A121="","",MAX(D121-I121,0))</f>
        <v>364440.807865475</v>
      </c>
    </row>
    <row r="122" customFormat="false" ht="15" hidden="false" customHeight="false" outlineLevel="0" collapsed="false">
      <c r="A122" s="28" t="n">
        <f aca="false">IF($A121="","",IF(AND(ISNUMBER($J121),$J121&gt;0.005,$A121+1&lt;=('Interest-Only Calculator'!$C$17+'Interest-Only Calculator'!$C$18)),$A121+1,""))</f>
        <v>118</v>
      </c>
      <c r="B122" s="29" t="n">
        <f aca="false">IF($A122="","",EDATE('Interest-Only Calculator'!$C$11,$A122-1))</f>
        <v>49827</v>
      </c>
      <c r="C122" s="30" t="str">
        <f aca="false">IF($A122="","",IF($A122&lt;='Interest-Only Calculator'!$C$17,"Interest-Only","Amortizing"))</f>
        <v>Amortizing</v>
      </c>
      <c r="D122" s="31" t="n">
        <f aca="false">IF($A122="","",J121)</f>
        <v>364440.807865475</v>
      </c>
      <c r="E122" s="31" t="n">
        <f aca="false">IF($A122="","",D122*'Interest-Only Calculator'!$C$16)</f>
        <v>1974.05437593799</v>
      </c>
      <c r="F122" s="31" t="n">
        <f aca="false">IF($A122="","",IF($A122&lt;='Interest-Only Calculator'!$C$17,E122,MIN('Amortization Schedule'!$M$3,D122+E122)))</f>
        <v>2700.82864539056</v>
      </c>
      <c r="G122" s="31" t="n">
        <f aca="false">IF($A122="","",IF($A122&lt;='Interest-Only Calculator'!$C$17,MIN('Interest-Only Calculator'!$C$12,MAX(D122,0)),MIN('Interest-Only Calculator'!$C$13,MAX(D122-(F122-E122),0))))</f>
        <v>0</v>
      </c>
      <c r="H122" s="31" t="n">
        <f aca="false">IF($A122="","",F122+G122)</f>
        <v>2700.82864539056</v>
      </c>
      <c r="I122" s="31" t="n">
        <f aca="false">IF($A122="","",H122-E122)</f>
        <v>726.774269452571</v>
      </c>
      <c r="J122" s="31" t="n">
        <f aca="false">IF($A122="","",MAX(D122-I122,0))</f>
        <v>363714.033596022</v>
      </c>
    </row>
    <row r="123" customFormat="false" ht="15" hidden="false" customHeight="false" outlineLevel="0" collapsed="false">
      <c r="A123" s="23" t="n">
        <f aca="false">IF($A122="","",IF(AND(ISNUMBER($J122),$J122&gt;0.005,$A122+1&lt;=('Interest-Only Calculator'!$C$17+'Interest-Only Calculator'!$C$18)),$A122+1,""))</f>
        <v>119</v>
      </c>
      <c r="B123" s="24" t="n">
        <f aca="false">IF($A123="","",EDATE('Interest-Only Calculator'!$C$11,$A123-1))</f>
        <v>49857</v>
      </c>
      <c r="C123" s="25" t="str">
        <f aca="false">IF($A123="","",IF($A123&lt;='Interest-Only Calculator'!$C$17,"Interest-Only","Amortizing"))</f>
        <v>Amortizing</v>
      </c>
      <c r="D123" s="26" t="n">
        <f aca="false">IF($A123="","",J122)</f>
        <v>363714.033596022</v>
      </c>
      <c r="E123" s="26" t="n">
        <f aca="false">IF($A123="","",D123*'Interest-Only Calculator'!$C$16)</f>
        <v>1970.11768197845</v>
      </c>
      <c r="F123" s="26" t="n">
        <f aca="false">IF($A123="","",IF($A123&lt;='Interest-Only Calculator'!$C$17,E123,MIN('Amortization Schedule'!$M$3,D123+E123)))</f>
        <v>2700.82864539056</v>
      </c>
      <c r="G123" s="26" t="n">
        <f aca="false">IF($A123="","",IF($A123&lt;='Interest-Only Calculator'!$C$17,MIN('Interest-Only Calculator'!$C$12,MAX(D123,0)),MIN('Interest-Only Calculator'!$C$13,MAX(D123-(F123-E123),0))))</f>
        <v>0</v>
      </c>
      <c r="H123" s="26" t="n">
        <f aca="false">IF($A123="","",F123+G123)</f>
        <v>2700.82864539056</v>
      </c>
      <c r="I123" s="26" t="n">
        <f aca="false">IF($A123="","",H123-E123)</f>
        <v>730.710963412106</v>
      </c>
      <c r="J123" s="26" t="n">
        <f aca="false">IF($A123="","",MAX(D123-I123,0))</f>
        <v>362983.32263261</v>
      </c>
    </row>
    <row r="124" customFormat="false" ht="15" hidden="false" customHeight="false" outlineLevel="0" collapsed="false">
      <c r="A124" s="28" t="n">
        <f aca="false">IF($A123="","",IF(AND(ISNUMBER($J123),$J123&gt;0.005,$A123+1&lt;=('Interest-Only Calculator'!$C$17+'Interest-Only Calculator'!$C$18)),$A123+1,""))</f>
        <v>120</v>
      </c>
      <c r="B124" s="29" t="n">
        <f aca="false">IF($A124="","",EDATE('Interest-Only Calculator'!$C$11,$A124-1))</f>
        <v>49888</v>
      </c>
      <c r="C124" s="30" t="str">
        <f aca="false">IF($A124="","",IF($A124&lt;='Interest-Only Calculator'!$C$17,"Interest-Only","Amortizing"))</f>
        <v>Amortizing</v>
      </c>
      <c r="D124" s="31" t="n">
        <f aca="false">IF($A124="","",J123)</f>
        <v>362983.32263261</v>
      </c>
      <c r="E124" s="31" t="n">
        <f aca="false">IF($A124="","",D124*'Interest-Only Calculator'!$C$16)</f>
        <v>1966.15966425997</v>
      </c>
      <c r="F124" s="31" t="n">
        <f aca="false">IF($A124="","",IF($A124&lt;='Interest-Only Calculator'!$C$17,E124,MIN('Amortization Schedule'!$M$3,D124+E124)))</f>
        <v>2700.82864539056</v>
      </c>
      <c r="G124" s="31" t="n">
        <f aca="false">IF($A124="","",IF($A124&lt;='Interest-Only Calculator'!$C$17,MIN('Interest-Only Calculator'!$C$12,MAX(D124,0)),MIN('Interest-Only Calculator'!$C$13,MAX(D124-(F124-E124),0))))</f>
        <v>0</v>
      </c>
      <c r="H124" s="31" t="n">
        <f aca="false">IF($A124="","",F124+G124)</f>
        <v>2700.82864539056</v>
      </c>
      <c r="I124" s="31" t="n">
        <f aca="false">IF($A124="","",H124-E124)</f>
        <v>734.668981130588</v>
      </c>
      <c r="J124" s="31" t="n">
        <f aca="false">IF($A124="","",MAX(D124-I124,0))</f>
        <v>362248.653651479</v>
      </c>
    </row>
    <row r="125" customFormat="false" ht="15" hidden="false" customHeight="false" outlineLevel="0" collapsed="false">
      <c r="A125" s="23" t="n">
        <f aca="false">IF($A124="","",IF(AND(ISNUMBER($J124),$J124&gt;0.005,$A124+1&lt;=('Interest-Only Calculator'!$C$17+'Interest-Only Calculator'!$C$18)),$A124+1,""))</f>
        <v>121</v>
      </c>
      <c r="B125" s="24" t="n">
        <f aca="false">IF($A125="","",EDATE('Interest-Only Calculator'!$C$11,$A125-1))</f>
        <v>49919</v>
      </c>
      <c r="C125" s="25" t="str">
        <f aca="false">IF($A125="","",IF($A125&lt;='Interest-Only Calculator'!$C$17,"Interest-Only","Amortizing"))</f>
        <v>Amortizing</v>
      </c>
      <c r="D125" s="26" t="n">
        <f aca="false">IF($A125="","",J124)</f>
        <v>362248.653651479</v>
      </c>
      <c r="E125" s="26" t="n">
        <f aca="false">IF($A125="","",D125*'Interest-Only Calculator'!$C$16)</f>
        <v>1962.18020727885</v>
      </c>
      <c r="F125" s="26" t="n">
        <f aca="false">IF($A125="","",IF($A125&lt;='Interest-Only Calculator'!$C$17,E125,MIN('Amortization Schedule'!$M$3,D125+E125)))</f>
        <v>2700.82864539056</v>
      </c>
      <c r="G125" s="26" t="n">
        <f aca="false">IF($A125="","",IF($A125&lt;='Interest-Only Calculator'!$C$17,MIN('Interest-Only Calculator'!$C$12,MAX(D125,0)),MIN('Interest-Only Calculator'!$C$13,MAX(D125-(F125-E125),0))))</f>
        <v>0</v>
      </c>
      <c r="H125" s="26" t="n">
        <f aca="false">IF($A125="","",F125+G125)</f>
        <v>2700.82864539056</v>
      </c>
      <c r="I125" s="26" t="n">
        <f aca="false">IF($A125="","",H125-E125)</f>
        <v>738.648438111712</v>
      </c>
      <c r="J125" s="26" t="n">
        <f aca="false">IF($A125="","",MAX(D125-I125,0))</f>
        <v>361510.005213368</v>
      </c>
    </row>
    <row r="126" customFormat="false" ht="15" hidden="false" customHeight="false" outlineLevel="0" collapsed="false">
      <c r="A126" s="28" t="n">
        <f aca="false">IF($A125="","",IF(AND(ISNUMBER($J125),$J125&gt;0.005,$A125+1&lt;=('Interest-Only Calculator'!$C$17+'Interest-Only Calculator'!$C$18)),$A125+1,""))</f>
        <v>122</v>
      </c>
      <c r="B126" s="29" t="n">
        <f aca="false">IF($A126="","",EDATE('Interest-Only Calculator'!$C$11,$A126-1))</f>
        <v>49949</v>
      </c>
      <c r="C126" s="30" t="str">
        <f aca="false">IF($A126="","",IF($A126&lt;='Interest-Only Calculator'!$C$17,"Interest-Only","Amortizing"))</f>
        <v>Amortizing</v>
      </c>
      <c r="D126" s="31" t="n">
        <f aca="false">IF($A126="","",J125)</f>
        <v>361510.005213368</v>
      </c>
      <c r="E126" s="31" t="n">
        <f aca="false">IF($A126="","",D126*'Interest-Only Calculator'!$C$16)</f>
        <v>1958.17919490574</v>
      </c>
      <c r="F126" s="31" t="n">
        <f aca="false">IF($A126="","",IF($A126&lt;='Interest-Only Calculator'!$C$17,E126,MIN('Amortization Schedule'!$M$3,D126+E126)))</f>
        <v>2700.82864539056</v>
      </c>
      <c r="G126" s="31" t="n">
        <f aca="false">IF($A126="","",IF($A126&lt;='Interest-Only Calculator'!$C$17,MIN('Interest-Only Calculator'!$C$12,MAX(D126,0)),MIN('Interest-Only Calculator'!$C$13,MAX(D126-(F126-E126),0))))</f>
        <v>0</v>
      </c>
      <c r="H126" s="31" t="n">
        <f aca="false">IF($A126="","",F126+G126)</f>
        <v>2700.82864539056</v>
      </c>
      <c r="I126" s="31" t="n">
        <f aca="false">IF($A126="","",H126-E126)</f>
        <v>742.649450484817</v>
      </c>
      <c r="J126" s="31" t="n">
        <f aca="false">IF($A126="","",MAX(D126-I126,0))</f>
        <v>360767.355762883</v>
      </c>
    </row>
    <row r="127" customFormat="false" ht="15" hidden="false" customHeight="false" outlineLevel="0" collapsed="false">
      <c r="A127" s="23" t="n">
        <f aca="false">IF($A126="","",IF(AND(ISNUMBER($J126),$J126&gt;0.005,$A126+1&lt;=('Interest-Only Calculator'!$C$17+'Interest-Only Calculator'!$C$18)),$A126+1,""))</f>
        <v>123</v>
      </c>
      <c r="B127" s="24" t="n">
        <f aca="false">IF($A127="","",EDATE('Interest-Only Calculator'!$C$11,$A127-1))</f>
        <v>49980</v>
      </c>
      <c r="C127" s="25" t="str">
        <f aca="false">IF($A127="","",IF($A127&lt;='Interest-Only Calculator'!$C$17,"Interest-Only","Amortizing"))</f>
        <v>Amortizing</v>
      </c>
      <c r="D127" s="26" t="n">
        <f aca="false">IF($A127="","",J126)</f>
        <v>360767.355762883</v>
      </c>
      <c r="E127" s="26" t="n">
        <f aca="false">IF($A127="","",D127*'Interest-Only Calculator'!$C$16)</f>
        <v>1954.15651038228</v>
      </c>
      <c r="F127" s="26" t="n">
        <f aca="false">IF($A127="","",IF($A127&lt;='Interest-Only Calculator'!$C$17,E127,MIN('Amortization Schedule'!$M$3,D127+E127)))</f>
        <v>2700.82864539056</v>
      </c>
      <c r="G127" s="26" t="n">
        <f aca="false">IF($A127="","",IF($A127&lt;='Interest-Only Calculator'!$C$17,MIN('Interest-Only Calculator'!$C$12,MAX(D127,0)),MIN('Interest-Only Calculator'!$C$13,MAX(D127-(F127-E127),0))))</f>
        <v>0</v>
      </c>
      <c r="H127" s="26" t="n">
        <f aca="false">IF($A127="","",F127+G127)</f>
        <v>2700.82864539056</v>
      </c>
      <c r="I127" s="26" t="n">
        <f aca="false">IF($A127="","",H127-E127)</f>
        <v>746.672135008277</v>
      </c>
      <c r="J127" s="26" t="n">
        <f aca="false">IF($A127="","",MAX(D127-I127,0))</f>
        <v>360020.683627875</v>
      </c>
    </row>
    <row r="128" customFormat="false" ht="15" hidden="false" customHeight="false" outlineLevel="0" collapsed="false">
      <c r="A128" s="28" t="n">
        <f aca="false">IF($A127="","",IF(AND(ISNUMBER($J127),$J127&gt;0.005,$A127+1&lt;=('Interest-Only Calculator'!$C$17+'Interest-Only Calculator'!$C$18)),$A127+1,""))</f>
        <v>124</v>
      </c>
      <c r="B128" s="29" t="n">
        <f aca="false">IF($A128="","",EDATE('Interest-Only Calculator'!$C$11,$A128-1))</f>
        <v>50010</v>
      </c>
      <c r="C128" s="30" t="str">
        <f aca="false">IF($A128="","",IF($A128&lt;='Interest-Only Calculator'!$C$17,"Interest-Only","Amortizing"))</f>
        <v>Amortizing</v>
      </c>
      <c r="D128" s="31" t="n">
        <f aca="false">IF($A128="","",J127)</f>
        <v>360020.683627875</v>
      </c>
      <c r="E128" s="31" t="n">
        <f aca="false">IF($A128="","",D128*'Interest-Only Calculator'!$C$16)</f>
        <v>1950.11203631765</v>
      </c>
      <c r="F128" s="31" t="n">
        <f aca="false">IF($A128="","",IF($A128&lt;='Interest-Only Calculator'!$C$17,E128,MIN('Amortization Schedule'!$M$3,D128+E128)))</f>
        <v>2700.82864539056</v>
      </c>
      <c r="G128" s="31" t="n">
        <f aca="false">IF($A128="","",IF($A128&lt;='Interest-Only Calculator'!$C$17,MIN('Interest-Only Calculator'!$C$12,MAX(D128,0)),MIN('Interest-Only Calculator'!$C$13,MAX(D128-(F128-E128),0))))</f>
        <v>0</v>
      </c>
      <c r="H128" s="31" t="n">
        <f aca="false">IF($A128="","",F128+G128)</f>
        <v>2700.82864539056</v>
      </c>
      <c r="I128" s="31" t="n">
        <f aca="false">IF($A128="","",H128-E128)</f>
        <v>750.716609072905</v>
      </c>
      <c r="J128" s="31" t="n">
        <f aca="false">IF($A128="","",MAX(D128-I128,0))</f>
        <v>359269.967018802</v>
      </c>
    </row>
    <row r="129" customFormat="false" ht="15" hidden="false" customHeight="false" outlineLevel="0" collapsed="false">
      <c r="A129" s="23" t="n">
        <f aca="false">IF($A128="","",IF(AND(ISNUMBER($J128),$J128&gt;0.005,$A128+1&lt;=('Interest-Only Calculator'!$C$17+'Interest-Only Calculator'!$C$18)),$A128+1,""))</f>
        <v>125</v>
      </c>
      <c r="B129" s="24" t="n">
        <f aca="false">IF($A129="","",EDATE('Interest-Only Calculator'!$C$11,$A129-1))</f>
        <v>50041</v>
      </c>
      <c r="C129" s="25" t="str">
        <f aca="false">IF($A129="","",IF($A129&lt;='Interest-Only Calculator'!$C$17,"Interest-Only","Amortizing"))</f>
        <v>Amortizing</v>
      </c>
      <c r="D129" s="26" t="n">
        <f aca="false">IF($A129="","",J128)</f>
        <v>359269.967018802</v>
      </c>
      <c r="E129" s="26" t="n">
        <f aca="false">IF($A129="","",D129*'Interest-Only Calculator'!$C$16)</f>
        <v>1946.04565468518</v>
      </c>
      <c r="F129" s="26" t="n">
        <f aca="false">IF($A129="","",IF($A129&lt;='Interest-Only Calculator'!$C$17,E129,MIN('Amortization Schedule'!$M$3,D129+E129)))</f>
        <v>2700.82864539056</v>
      </c>
      <c r="G129" s="26" t="n">
        <f aca="false">IF($A129="","",IF($A129&lt;='Interest-Only Calculator'!$C$17,MIN('Interest-Only Calculator'!$C$12,MAX(D129,0)),MIN('Interest-Only Calculator'!$C$13,MAX(D129-(F129-E129),0))))</f>
        <v>0</v>
      </c>
      <c r="H129" s="26" t="n">
        <f aca="false">IF($A129="","",F129+G129)</f>
        <v>2700.82864539056</v>
      </c>
      <c r="I129" s="26" t="n">
        <f aca="false">IF($A129="","",H129-E129)</f>
        <v>754.782990705383</v>
      </c>
      <c r="J129" s="26" t="n">
        <f aca="false">IF($A129="","",MAX(D129-I129,0))</f>
        <v>358515.184028096</v>
      </c>
    </row>
    <row r="130" customFormat="false" ht="15" hidden="false" customHeight="false" outlineLevel="0" collapsed="false">
      <c r="A130" s="28" t="n">
        <f aca="false">IF($A129="","",IF(AND(ISNUMBER($J129),$J129&gt;0.005,$A129+1&lt;=('Interest-Only Calculator'!$C$17+'Interest-Only Calculator'!$C$18)),$A129+1,""))</f>
        <v>126</v>
      </c>
      <c r="B130" s="29" t="n">
        <f aca="false">IF($A130="","",EDATE('Interest-Only Calculator'!$C$11,$A130-1))</f>
        <v>50072</v>
      </c>
      <c r="C130" s="30" t="str">
        <f aca="false">IF($A130="","",IF($A130&lt;='Interest-Only Calculator'!$C$17,"Interest-Only","Amortizing"))</f>
        <v>Amortizing</v>
      </c>
      <c r="D130" s="31" t="n">
        <f aca="false">IF($A130="","",J129)</f>
        <v>358515.184028096</v>
      </c>
      <c r="E130" s="31" t="n">
        <f aca="false">IF($A130="","",D130*'Interest-Only Calculator'!$C$16)</f>
        <v>1941.95724681885</v>
      </c>
      <c r="F130" s="31" t="n">
        <f aca="false">IF($A130="","",IF($A130&lt;='Interest-Only Calculator'!$C$17,E130,MIN('Amortization Schedule'!$M$3,D130+E130)))</f>
        <v>2700.82864539056</v>
      </c>
      <c r="G130" s="31" t="n">
        <f aca="false">IF($A130="","",IF($A130&lt;='Interest-Only Calculator'!$C$17,MIN('Interest-Only Calculator'!$C$12,MAX(D130,0)),MIN('Interest-Only Calculator'!$C$13,MAX(D130-(F130-E130),0))))</f>
        <v>0</v>
      </c>
      <c r="H130" s="31" t="n">
        <f aca="false">IF($A130="","",F130+G130)</f>
        <v>2700.82864539056</v>
      </c>
      <c r="I130" s="31" t="n">
        <f aca="false">IF($A130="","",H130-E130)</f>
        <v>758.871398571704</v>
      </c>
      <c r="J130" s="31" t="n">
        <f aca="false">IF($A130="","",MAX(D130-I130,0))</f>
        <v>357756.312629525</v>
      </c>
    </row>
    <row r="131" customFormat="false" ht="15" hidden="false" customHeight="false" outlineLevel="0" collapsed="false">
      <c r="A131" s="23" t="n">
        <f aca="false">IF($A130="","",IF(AND(ISNUMBER($J130),$J130&gt;0.005,$A130+1&lt;=('Interest-Only Calculator'!$C$17+'Interest-Only Calculator'!$C$18)),$A130+1,""))</f>
        <v>127</v>
      </c>
      <c r="B131" s="24" t="n">
        <f aca="false">IF($A131="","",EDATE('Interest-Only Calculator'!$C$11,$A131-1))</f>
        <v>50100</v>
      </c>
      <c r="C131" s="25" t="str">
        <f aca="false">IF($A131="","",IF($A131&lt;='Interest-Only Calculator'!$C$17,"Interest-Only","Amortizing"))</f>
        <v>Amortizing</v>
      </c>
      <c r="D131" s="26" t="n">
        <f aca="false">IF($A131="","",J130)</f>
        <v>357756.312629525</v>
      </c>
      <c r="E131" s="26" t="n">
        <f aca="false">IF($A131="","",D131*'Interest-Only Calculator'!$C$16)</f>
        <v>1937.84669340992</v>
      </c>
      <c r="F131" s="26" t="n">
        <f aca="false">IF($A131="","",IF($A131&lt;='Interest-Only Calculator'!$C$17,E131,MIN('Amortization Schedule'!$M$3,D131+E131)))</f>
        <v>2700.82864539056</v>
      </c>
      <c r="G131" s="26" t="n">
        <f aca="false">IF($A131="","",IF($A131&lt;='Interest-Only Calculator'!$C$17,MIN('Interest-Only Calculator'!$C$12,MAX(D131,0)),MIN('Interest-Only Calculator'!$C$13,MAX(D131-(F131-E131),0))))</f>
        <v>0</v>
      </c>
      <c r="H131" s="26" t="n">
        <f aca="false">IF($A131="","",F131+G131)</f>
        <v>2700.82864539056</v>
      </c>
      <c r="I131" s="26" t="n">
        <f aca="false">IF($A131="","",H131-E131)</f>
        <v>762.981951980634</v>
      </c>
      <c r="J131" s="26" t="n">
        <f aca="false">IF($A131="","",MAX(D131-I131,0))</f>
        <v>356993.330677544</v>
      </c>
    </row>
    <row r="132" customFormat="false" ht="15" hidden="false" customHeight="false" outlineLevel="0" collapsed="false">
      <c r="A132" s="28" t="n">
        <f aca="false">IF($A131="","",IF(AND(ISNUMBER($J131),$J131&gt;0.005,$A131+1&lt;=('Interest-Only Calculator'!$C$17+'Interest-Only Calculator'!$C$18)),$A131+1,""))</f>
        <v>128</v>
      </c>
      <c r="B132" s="29" t="n">
        <f aca="false">IF($A132="","",EDATE('Interest-Only Calculator'!$C$11,$A132-1))</f>
        <v>50131</v>
      </c>
      <c r="C132" s="30" t="str">
        <f aca="false">IF($A132="","",IF($A132&lt;='Interest-Only Calculator'!$C$17,"Interest-Only","Amortizing"))</f>
        <v>Amortizing</v>
      </c>
      <c r="D132" s="31" t="n">
        <f aca="false">IF($A132="","",J131)</f>
        <v>356993.330677544</v>
      </c>
      <c r="E132" s="31" t="n">
        <f aca="false">IF($A132="","",D132*'Interest-Only Calculator'!$C$16)</f>
        <v>1933.71387450336</v>
      </c>
      <c r="F132" s="31" t="n">
        <f aca="false">IF($A132="","",IF($A132&lt;='Interest-Only Calculator'!$C$17,E132,MIN('Amortization Schedule'!$M$3,D132+E132)))</f>
        <v>2700.82864539056</v>
      </c>
      <c r="G132" s="31" t="n">
        <f aca="false">IF($A132="","",IF($A132&lt;='Interest-Only Calculator'!$C$17,MIN('Interest-Only Calculator'!$C$12,MAX(D132,0)),MIN('Interest-Only Calculator'!$C$13,MAX(D132-(F132-E132),0))))</f>
        <v>0</v>
      </c>
      <c r="H132" s="31" t="n">
        <f aca="false">IF($A132="","",F132+G132)</f>
        <v>2700.82864539056</v>
      </c>
      <c r="I132" s="31" t="n">
        <f aca="false">IF($A132="","",H132-E132)</f>
        <v>767.114770887196</v>
      </c>
      <c r="J132" s="31" t="n">
        <f aca="false">IF($A132="","",MAX(D132-I132,0))</f>
        <v>356226.215906657</v>
      </c>
    </row>
    <row r="133" customFormat="false" ht="15" hidden="false" customHeight="false" outlineLevel="0" collapsed="false">
      <c r="A133" s="23" t="n">
        <f aca="false">IF($A132="","",IF(AND(ISNUMBER($J132),$J132&gt;0.005,$A132+1&lt;=('Interest-Only Calculator'!$C$17+'Interest-Only Calculator'!$C$18)),$A132+1,""))</f>
        <v>129</v>
      </c>
      <c r="B133" s="24" t="n">
        <f aca="false">IF($A133="","",EDATE('Interest-Only Calculator'!$C$11,$A133-1))</f>
        <v>50161</v>
      </c>
      <c r="C133" s="25" t="str">
        <f aca="false">IF($A133="","",IF($A133&lt;='Interest-Only Calculator'!$C$17,"Interest-Only","Amortizing"))</f>
        <v>Amortizing</v>
      </c>
      <c r="D133" s="26" t="n">
        <f aca="false">IF($A133="","",J132)</f>
        <v>356226.215906657</v>
      </c>
      <c r="E133" s="26" t="n">
        <f aca="false">IF($A133="","",D133*'Interest-Only Calculator'!$C$16)</f>
        <v>1929.55866949439</v>
      </c>
      <c r="F133" s="26" t="n">
        <f aca="false">IF($A133="","",IF($A133&lt;='Interest-Only Calculator'!$C$17,E133,MIN('Amortization Schedule'!$M$3,D133+E133)))</f>
        <v>2700.82864539056</v>
      </c>
      <c r="G133" s="26" t="n">
        <f aca="false">IF($A133="","",IF($A133&lt;='Interest-Only Calculator'!$C$17,MIN('Interest-Only Calculator'!$C$12,MAX(D133,0)),MIN('Interest-Only Calculator'!$C$13,MAX(D133-(F133-E133),0))))</f>
        <v>0</v>
      </c>
      <c r="H133" s="26" t="n">
        <f aca="false">IF($A133="","",F133+G133)</f>
        <v>2700.82864539056</v>
      </c>
      <c r="I133" s="26" t="n">
        <f aca="false">IF($A133="","",H133-E133)</f>
        <v>771.269975896168</v>
      </c>
      <c r="J133" s="26" t="n">
        <f aca="false">IF($A133="","",MAX(D133-I133,0))</f>
        <v>355454.945930761</v>
      </c>
    </row>
    <row r="134" customFormat="false" ht="15" hidden="false" customHeight="false" outlineLevel="0" collapsed="false">
      <c r="A134" s="28" t="n">
        <f aca="false">IF($A133="","",IF(AND(ISNUMBER($J133),$J133&gt;0.005,$A133+1&lt;=('Interest-Only Calculator'!$C$17+'Interest-Only Calculator'!$C$18)),$A133+1,""))</f>
        <v>130</v>
      </c>
      <c r="B134" s="29" t="n">
        <f aca="false">IF($A134="","",EDATE('Interest-Only Calculator'!$C$11,$A134-1))</f>
        <v>50192</v>
      </c>
      <c r="C134" s="30" t="str">
        <f aca="false">IF($A134="","",IF($A134&lt;='Interest-Only Calculator'!$C$17,"Interest-Only","Amortizing"))</f>
        <v>Amortizing</v>
      </c>
      <c r="D134" s="31" t="n">
        <f aca="false">IF($A134="","",J133)</f>
        <v>355454.945930761</v>
      </c>
      <c r="E134" s="31" t="n">
        <f aca="false">IF($A134="","",D134*'Interest-Only Calculator'!$C$16)</f>
        <v>1925.38095712495</v>
      </c>
      <c r="F134" s="31" t="n">
        <f aca="false">IF($A134="","",IF($A134&lt;='Interest-Only Calculator'!$C$17,E134,MIN('Amortization Schedule'!$M$3,D134+E134)))</f>
        <v>2700.82864539056</v>
      </c>
      <c r="G134" s="31" t="n">
        <f aca="false">IF($A134="","",IF($A134&lt;='Interest-Only Calculator'!$C$17,MIN('Interest-Only Calculator'!$C$12,MAX(D134,0)),MIN('Interest-Only Calculator'!$C$13,MAX(D134-(F134-E134),0))))</f>
        <v>0</v>
      </c>
      <c r="H134" s="31" t="n">
        <f aca="false">IF($A134="","",F134+G134)</f>
        <v>2700.82864539056</v>
      </c>
      <c r="I134" s="31" t="n">
        <f aca="false">IF($A134="","",H134-E134)</f>
        <v>775.447688265606</v>
      </c>
      <c r="J134" s="31" t="n">
        <f aca="false">IF($A134="","",MAX(D134-I134,0))</f>
        <v>354679.498242495</v>
      </c>
    </row>
    <row r="135" customFormat="false" ht="15" hidden="false" customHeight="false" outlineLevel="0" collapsed="false">
      <c r="A135" s="23" t="n">
        <f aca="false">IF($A134="","",IF(AND(ISNUMBER($J134),$J134&gt;0.005,$A134+1&lt;=('Interest-Only Calculator'!$C$17+'Interest-Only Calculator'!$C$18)),$A134+1,""))</f>
        <v>131</v>
      </c>
      <c r="B135" s="24" t="n">
        <f aca="false">IF($A135="","",EDATE('Interest-Only Calculator'!$C$11,$A135-1))</f>
        <v>50222</v>
      </c>
      <c r="C135" s="25" t="str">
        <f aca="false">IF($A135="","",IF($A135&lt;='Interest-Only Calculator'!$C$17,"Interest-Only","Amortizing"))</f>
        <v>Amortizing</v>
      </c>
      <c r="D135" s="26" t="n">
        <f aca="false">IF($A135="","",J134)</f>
        <v>354679.498242495</v>
      </c>
      <c r="E135" s="26" t="n">
        <f aca="false">IF($A135="","",D135*'Interest-Only Calculator'!$C$16)</f>
        <v>1921.18061548018</v>
      </c>
      <c r="F135" s="26" t="n">
        <f aca="false">IF($A135="","",IF($A135&lt;='Interest-Only Calculator'!$C$17,E135,MIN('Amortization Schedule'!$M$3,D135+E135)))</f>
        <v>2700.82864539056</v>
      </c>
      <c r="G135" s="26" t="n">
        <f aca="false">IF($A135="","",IF($A135&lt;='Interest-Only Calculator'!$C$17,MIN('Interest-Only Calculator'!$C$12,MAX(D135,0)),MIN('Interest-Only Calculator'!$C$13,MAX(D135-(F135-E135),0))))</f>
        <v>0</v>
      </c>
      <c r="H135" s="26" t="n">
        <f aca="false">IF($A135="","",F135+G135)</f>
        <v>2700.82864539056</v>
      </c>
      <c r="I135" s="26" t="n">
        <f aca="false">IF($A135="","",H135-E135)</f>
        <v>779.648029910378</v>
      </c>
      <c r="J135" s="26" t="n">
        <f aca="false">IF($A135="","",MAX(D135-I135,0))</f>
        <v>353899.850212585</v>
      </c>
    </row>
    <row r="136" customFormat="false" ht="15" hidden="false" customHeight="false" outlineLevel="0" collapsed="false">
      <c r="A136" s="28" t="n">
        <f aca="false">IF($A135="","",IF(AND(ISNUMBER($J135),$J135&gt;0.005,$A135+1&lt;=('Interest-Only Calculator'!$C$17+'Interest-Only Calculator'!$C$18)),$A135+1,""))</f>
        <v>132</v>
      </c>
      <c r="B136" s="29" t="n">
        <f aca="false">IF($A136="","",EDATE('Interest-Only Calculator'!$C$11,$A136-1))</f>
        <v>50253</v>
      </c>
      <c r="C136" s="30" t="str">
        <f aca="false">IF($A136="","",IF($A136&lt;='Interest-Only Calculator'!$C$17,"Interest-Only","Amortizing"))</f>
        <v>Amortizing</v>
      </c>
      <c r="D136" s="31" t="n">
        <f aca="false">IF($A136="","",J135)</f>
        <v>353899.850212585</v>
      </c>
      <c r="E136" s="31" t="n">
        <f aca="false">IF($A136="","",D136*'Interest-Only Calculator'!$C$16)</f>
        <v>1916.95752198483</v>
      </c>
      <c r="F136" s="31" t="n">
        <f aca="false">IF($A136="","",IF($A136&lt;='Interest-Only Calculator'!$C$17,E136,MIN('Amortization Schedule'!$M$3,D136+E136)))</f>
        <v>2700.82864539056</v>
      </c>
      <c r="G136" s="31" t="n">
        <f aca="false">IF($A136="","",IF($A136&lt;='Interest-Only Calculator'!$C$17,MIN('Interest-Only Calculator'!$C$12,MAX(D136,0)),MIN('Interest-Only Calculator'!$C$13,MAX(D136-(F136-E136),0))))</f>
        <v>0</v>
      </c>
      <c r="H136" s="31" t="n">
        <f aca="false">IF($A136="","",F136+G136)</f>
        <v>2700.82864539056</v>
      </c>
      <c r="I136" s="31" t="n">
        <f aca="false">IF($A136="","",H136-E136)</f>
        <v>783.871123405726</v>
      </c>
      <c r="J136" s="31" t="n">
        <f aca="false">IF($A136="","",MAX(D136-I136,0))</f>
        <v>353115.979089179</v>
      </c>
    </row>
    <row r="137" customFormat="false" ht="15" hidden="false" customHeight="false" outlineLevel="0" collapsed="false">
      <c r="A137" s="23" t="n">
        <f aca="false">IF($A136="","",IF(AND(ISNUMBER($J136),$J136&gt;0.005,$A136+1&lt;=('Interest-Only Calculator'!$C$17+'Interest-Only Calculator'!$C$18)),$A136+1,""))</f>
        <v>133</v>
      </c>
      <c r="B137" s="24" t="n">
        <f aca="false">IF($A137="","",EDATE('Interest-Only Calculator'!$C$11,$A137-1))</f>
        <v>50284</v>
      </c>
      <c r="C137" s="25" t="str">
        <f aca="false">IF($A137="","",IF($A137&lt;='Interest-Only Calculator'!$C$17,"Interest-Only","Amortizing"))</f>
        <v>Amortizing</v>
      </c>
      <c r="D137" s="26" t="n">
        <f aca="false">IF($A137="","",J136)</f>
        <v>353115.979089179</v>
      </c>
      <c r="E137" s="26" t="n">
        <f aca="false">IF($A137="","",D137*'Interest-Only Calculator'!$C$16)</f>
        <v>1912.71155339972</v>
      </c>
      <c r="F137" s="26" t="n">
        <f aca="false">IF($A137="","",IF($A137&lt;='Interest-Only Calculator'!$C$17,E137,MIN('Amortization Schedule'!$M$3,D137+E137)))</f>
        <v>2700.82864539056</v>
      </c>
      <c r="G137" s="26" t="n">
        <f aca="false">IF($A137="","",IF($A137&lt;='Interest-Only Calculator'!$C$17,MIN('Interest-Only Calculator'!$C$12,MAX(D137,0)),MIN('Interest-Only Calculator'!$C$13,MAX(D137-(F137-E137),0))))</f>
        <v>0</v>
      </c>
      <c r="H137" s="26" t="n">
        <f aca="false">IF($A137="","",F137+G137)</f>
        <v>2700.82864539056</v>
      </c>
      <c r="I137" s="26" t="n">
        <f aca="false">IF($A137="","",H137-E137)</f>
        <v>788.11709199084</v>
      </c>
      <c r="J137" s="26" t="n">
        <f aca="false">IF($A137="","",MAX(D137-I137,0))</f>
        <v>352327.861997188</v>
      </c>
    </row>
    <row r="138" customFormat="false" ht="15" hidden="false" customHeight="false" outlineLevel="0" collapsed="false">
      <c r="A138" s="28" t="n">
        <f aca="false">IF($A137="","",IF(AND(ISNUMBER($J137),$J137&gt;0.005,$A137+1&lt;=('Interest-Only Calculator'!$C$17+'Interest-Only Calculator'!$C$18)),$A137+1,""))</f>
        <v>134</v>
      </c>
      <c r="B138" s="29" t="n">
        <f aca="false">IF($A138="","",EDATE('Interest-Only Calculator'!$C$11,$A138-1))</f>
        <v>50314</v>
      </c>
      <c r="C138" s="30" t="str">
        <f aca="false">IF($A138="","",IF($A138&lt;='Interest-Only Calculator'!$C$17,"Interest-Only","Amortizing"))</f>
        <v>Amortizing</v>
      </c>
      <c r="D138" s="31" t="n">
        <f aca="false">IF($A138="","",J137)</f>
        <v>352327.861997188</v>
      </c>
      <c r="E138" s="31" t="n">
        <f aca="false">IF($A138="","",D138*'Interest-Only Calculator'!$C$16)</f>
        <v>1908.4425858181</v>
      </c>
      <c r="F138" s="31" t="n">
        <f aca="false">IF($A138="","",IF($A138&lt;='Interest-Only Calculator'!$C$17,E138,MIN('Amortization Schedule'!$M$3,D138+E138)))</f>
        <v>2700.82864539056</v>
      </c>
      <c r="G138" s="31" t="n">
        <f aca="false">IF($A138="","",IF($A138&lt;='Interest-Only Calculator'!$C$17,MIN('Interest-Only Calculator'!$C$12,MAX(D138,0)),MIN('Interest-Only Calculator'!$C$13,MAX(D138-(F138-E138),0))))</f>
        <v>0</v>
      </c>
      <c r="H138" s="31" t="n">
        <f aca="false">IF($A138="","",F138+G138)</f>
        <v>2700.82864539056</v>
      </c>
      <c r="I138" s="31" t="n">
        <f aca="false">IF($A138="","",H138-E138)</f>
        <v>792.386059572457</v>
      </c>
      <c r="J138" s="31" t="n">
        <f aca="false">IF($A138="","",MAX(D138-I138,0))</f>
        <v>351535.475937616</v>
      </c>
    </row>
    <row r="139" customFormat="false" ht="15" hidden="false" customHeight="false" outlineLevel="0" collapsed="false">
      <c r="A139" s="23" t="n">
        <f aca="false">IF($A138="","",IF(AND(ISNUMBER($J138),$J138&gt;0.005,$A138+1&lt;=('Interest-Only Calculator'!$C$17+'Interest-Only Calculator'!$C$18)),$A138+1,""))</f>
        <v>135</v>
      </c>
      <c r="B139" s="24" t="n">
        <f aca="false">IF($A139="","",EDATE('Interest-Only Calculator'!$C$11,$A139-1))</f>
        <v>50345</v>
      </c>
      <c r="C139" s="25" t="str">
        <f aca="false">IF($A139="","",IF($A139&lt;='Interest-Only Calculator'!$C$17,"Interest-Only","Amortizing"))</f>
        <v>Amortizing</v>
      </c>
      <c r="D139" s="26" t="n">
        <f aca="false">IF($A139="","",J138)</f>
        <v>351535.475937616</v>
      </c>
      <c r="E139" s="26" t="n">
        <f aca="false">IF($A139="","",D139*'Interest-Only Calculator'!$C$16)</f>
        <v>1904.15049466208</v>
      </c>
      <c r="F139" s="26" t="n">
        <f aca="false">IF($A139="","",IF($A139&lt;='Interest-Only Calculator'!$C$17,E139,MIN('Amortization Schedule'!$M$3,D139+E139)))</f>
        <v>2700.82864539056</v>
      </c>
      <c r="G139" s="26" t="n">
        <f aca="false">IF($A139="","",IF($A139&lt;='Interest-Only Calculator'!$C$17,MIN('Interest-Only Calculator'!$C$12,MAX(D139,0)),MIN('Interest-Only Calculator'!$C$13,MAX(D139-(F139-E139),0))))</f>
        <v>0</v>
      </c>
      <c r="H139" s="26" t="n">
        <f aca="false">IF($A139="","",F139+G139)</f>
        <v>2700.82864539056</v>
      </c>
      <c r="I139" s="26" t="n">
        <f aca="false">IF($A139="","",H139-E139)</f>
        <v>796.678150728474</v>
      </c>
      <c r="J139" s="26" t="n">
        <f aca="false">IF($A139="","",MAX(D139-I139,0))</f>
        <v>350738.797786887</v>
      </c>
    </row>
    <row r="140" customFormat="false" ht="15" hidden="false" customHeight="false" outlineLevel="0" collapsed="false">
      <c r="A140" s="28" t="n">
        <f aca="false">IF($A139="","",IF(AND(ISNUMBER($J139),$J139&gt;0.005,$A139+1&lt;=('Interest-Only Calculator'!$C$17+'Interest-Only Calculator'!$C$18)),$A139+1,""))</f>
        <v>136</v>
      </c>
      <c r="B140" s="29" t="n">
        <f aca="false">IF($A140="","",EDATE('Interest-Only Calculator'!$C$11,$A140-1))</f>
        <v>50375</v>
      </c>
      <c r="C140" s="30" t="str">
        <f aca="false">IF($A140="","",IF($A140&lt;='Interest-Only Calculator'!$C$17,"Interest-Only","Amortizing"))</f>
        <v>Amortizing</v>
      </c>
      <c r="D140" s="31" t="n">
        <f aca="false">IF($A140="","",J139)</f>
        <v>350738.797786887</v>
      </c>
      <c r="E140" s="31" t="n">
        <f aca="false">IF($A140="","",D140*'Interest-Only Calculator'!$C$16)</f>
        <v>1899.83515467897</v>
      </c>
      <c r="F140" s="31" t="n">
        <f aca="false">IF($A140="","",IF($A140&lt;='Interest-Only Calculator'!$C$17,E140,MIN('Amortization Schedule'!$M$3,D140+E140)))</f>
        <v>2700.82864539056</v>
      </c>
      <c r="G140" s="31" t="n">
        <f aca="false">IF($A140="","",IF($A140&lt;='Interest-Only Calculator'!$C$17,MIN('Interest-Only Calculator'!$C$12,MAX(D140,0)),MIN('Interest-Only Calculator'!$C$13,MAX(D140-(F140-E140),0))))</f>
        <v>0</v>
      </c>
      <c r="H140" s="31" t="n">
        <f aca="false">IF($A140="","",F140+G140)</f>
        <v>2700.82864539056</v>
      </c>
      <c r="I140" s="31" t="n">
        <f aca="false">IF($A140="","",H140-E140)</f>
        <v>800.993490711587</v>
      </c>
      <c r="J140" s="31" t="n">
        <f aca="false">IF($A140="","",MAX(D140-I140,0))</f>
        <v>349937.804296176</v>
      </c>
    </row>
    <row r="141" customFormat="false" ht="15" hidden="false" customHeight="false" outlineLevel="0" collapsed="false">
      <c r="A141" s="23" t="n">
        <f aca="false">IF($A140="","",IF(AND(ISNUMBER($J140),$J140&gt;0.005,$A140+1&lt;=('Interest-Only Calculator'!$C$17+'Interest-Only Calculator'!$C$18)),$A140+1,""))</f>
        <v>137</v>
      </c>
      <c r="B141" s="24" t="n">
        <f aca="false">IF($A141="","",EDATE('Interest-Only Calculator'!$C$11,$A141-1))</f>
        <v>50406</v>
      </c>
      <c r="C141" s="25" t="str">
        <f aca="false">IF($A141="","",IF($A141&lt;='Interest-Only Calculator'!$C$17,"Interest-Only","Amortizing"))</f>
        <v>Amortizing</v>
      </c>
      <c r="D141" s="26" t="n">
        <f aca="false">IF($A141="","",J140)</f>
        <v>349937.804296176</v>
      </c>
      <c r="E141" s="26" t="n">
        <f aca="false">IF($A141="","",D141*'Interest-Only Calculator'!$C$16)</f>
        <v>1895.49643993762</v>
      </c>
      <c r="F141" s="26" t="n">
        <f aca="false">IF($A141="","",IF($A141&lt;='Interest-Only Calculator'!$C$17,E141,MIN('Amortization Schedule'!$M$3,D141+E141)))</f>
        <v>2700.82864539056</v>
      </c>
      <c r="G141" s="26" t="n">
        <f aca="false">IF($A141="","",IF($A141&lt;='Interest-Only Calculator'!$C$17,MIN('Interest-Only Calculator'!$C$12,MAX(D141,0)),MIN('Interest-Only Calculator'!$C$13,MAX(D141-(F141-E141),0))))</f>
        <v>0</v>
      </c>
      <c r="H141" s="26" t="n">
        <f aca="false">IF($A141="","",F141+G141)</f>
        <v>2700.82864539056</v>
      </c>
      <c r="I141" s="26" t="n">
        <f aca="false">IF($A141="","",H141-E141)</f>
        <v>805.332205452941</v>
      </c>
      <c r="J141" s="26" t="n">
        <f aca="false">IF($A141="","",MAX(D141-I141,0))</f>
        <v>349132.472090723</v>
      </c>
    </row>
    <row r="142" customFormat="false" ht="15" hidden="false" customHeight="false" outlineLevel="0" collapsed="false">
      <c r="A142" s="28" t="n">
        <f aca="false">IF($A141="","",IF(AND(ISNUMBER($J141),$J141&gt;0.005,$A141+1&lt;=('Interest-Only Calculator'!$C$17+'Interest-Only Calculator'!$C$18)),$A141+1,""))</f>
        <v>138</v>
      </c>
      <c r="B142" s="29" t="n">
        <f aca="false">IF($A142="","",EDATE('Interest-Only Calculator'!$C$11,$A142-1))</f>
        <v>50437</v>
      </c>
      <c r="C142" s="30" t="str">
        <f aca="false">IF($A142="","",IF($A142&lt;='Interest-Only Calculator'!$C$17,"Interest-Only","Amortizing"))</f>
        <v>Amortizing</v>
      </c>
      <c r="D142" s="31" t="n">
        <f aca="false">IF($A142="","",J141)</f>
        <v>349132.472090723</v>
      </c>
      <c r="E142" s="31" t="n">
        <f aca="false">IF($A142="","",D142*'Interest-Only Calculator'!$C$16)</f>
        <v>1891.13422382475</v>
      </c>
      <c r="F142" s="31" t="n">
        <f aca="false">IF($A142="","",IF($A142&lt;='Interest-Only Calculator'!$C$17,E142,MIN('Amortization Schedule'!$M$3,D142+E142)))</f>
        <v>2700.82864539056</v>
      </c>
      <c r="G142" s="31" t="n">
        <f aca="false">IF($A142="","",IF($A142&lt;='Interest-Only Calculator'!$C$17,MIN('Interest-Only Calculator'!$C$12,MAX(D142,0)),MIN('Interest-Only Calculator'!$C$13,MAX(D142-(F142-E142),0))))</f>
        <v>0</v>
      </c>
      <c r="H142" s="31" t="n">
        <f aca="false">IF($A142="","",F142+G142)</f>
        <v>2700.82864539056</v>
      </c>
      <c r="I142" s="31" t="n">
        <f aca="false">IF($A142="","",H142-E142)</f>
        <v>809.694421565811</v>
      </c>
      <c r="J142" s="31" t="n">
        <f aca="false">IF($A142="","",MAX(D142-I142,0))</f>
        <v>348322.777669157</v>
      </c>
    </row>
    <row r="143" customFormat="false" ht="15" hidden="false" customHeight="false" outlineLevel="0" collapsed="false">
      <c r="A143" s="23" t="n">
        <f aca="false">IF($A142="","",IF(AND(ISNUMBER($J142),$J142&gt;0.005,$A142+1&lt;=('Interest-Only Calculator'!$C$17+'Interest-Only Calculator'!$C$18)),$A142+1,""))</f>
        <v>139</v>
      </c>
      <c r="B143" s="24" t="n">
        <f aca="false">IF($A143="","",EDATE('Interest-Only Calculator'!$C$11,$A143-1))</f>
        <v>50465</v>
      </c>
      <c r="C143" s="25" t="str">
        <f aca="false">IF($A143="","",IF($A143&lt;='Interest-Only Calculator'!$C$17,"Interest-Only","Amortizing"))</f>
        <v>Amortizing</v>
      </c>
      <c r="D143" s="26" t="n">
        <f aca="false">IF($A143="","",J142)</f>
        <v>348322.777669157</v>
      </c>
      <c r="E143" s="26" t="n">
        <f aca="false">IF($A143="","",D143*'Interest-Only Calculator'!$C$16)</f>
        <v>1886.74837904127</v>
      </c>
      <c r="F143" s="26" t="n">
        <f aca="false">IF($A143="","",IF($A143&lt;='Interest-Only Calculator'!$C$17,E143,MIN('Amortization Schedule'!$M$3,D143+E143)))</f>
        <v>2700.82864539056</v>
      </c>
      <c r="G143" s="26" t="n">
        <f aca="false">IF($A143="","",IF($A143&lt;='Interest-Only Calculator'!$C$17,MIN('Interest-Only Calculator'!$C$12,MAX(D143,0)),MIN('Interest-Only Calculator'!$C$13,MAX(D143-(F143-E143),0))))</f>
        <v>0</v>
      </c>
      <c r="H143" s="26" t="n">
        <f aca="false">IF($A143="","",F143+G143)</f>
        <v>2700.82864539056</v>
      </c>
      <c r="I143" s="26" t="n">
        <f aca="false">IF($A143="","",H143-E143)</f>
        <v>814.080266349293</v>
      </c>
      <c r="J143" s="26" t="n">
        <f aca="false">IF($A143="","",MAX(D143-I143,0))</f>
        <v>347508.697402807</v>
      </c>
    </row>
    <row r="144" customFormat="false" ht="15" hidden="false" customHeight="false" outlineLevel="0" collapsed="false">
      <c r="A144" s="28" t="n">
        <f aca="false">IF($A143="","",IF(AND(ISNUMBER($J143),$J143&gt;0.005,$A143+1&lt;=('Interest-Only Calculator'!$C$17+'Interest-Only Calculator'!$C$18)),$A143+1,""))</f>
        <v>140</v>
      </c>
      <c r="B144" s="29" t="n">
        <f aca="false">IF($A144="","",EDATE('Interest-Only Calculator'!$C$11,$A144-1))</f>
        <v>50496</v>
      </c>
      <c r="C144" s="30" t="str">
        <f aca="false">IF($A144="","",IF($A144&lt;='Interest-Only Calculator'!$C$17,"Interest-Only","Amortizing"))</f>
        <v>Amortizing</v>
      </c>
      <c r="D144" s="31" t="n">
        <f aca="false">IF($A144="","",J143)</f>
        <v>347508.697402807</v>
      </c>
      <c r="E144" s="31" t="n">
        <f aca="false">IF($A144="","",D144*'Interest-Only Calculator'!$C$16)</f>
        <v>1882.33877759854</v>
      </c>
      <c r="F144" s="31" t="n">
        <f aca="false">IF($A144="","",IF($A144&lt;='Interest-Only Calculator'!$C$17,E144,MIN('Amortization Schedule'!$M$3,D144+E144)))</f>
        <v>2700.82864539056</v>
      </c>
      <c r="G144" s="31" t="n">
        <f aca="false">IF($A144="","",IF($A144&lt;='Interest-Only Calculator'!$C$17,MIN('Interest-Only Calculator'!$C$12,MAX(D144,0)),MIN('Interest-Only Calculator'!$C$13,MAX(D144-(F144-E144),0))))</f>
        <v>0</v>
      </c>
      <c r="H144" s="31" t="n">
        <f aca="false">IF($A144="","",F144+G144)</f>
        <v>2700.82864539056</v>
      </c>
      <c r="I144" s="31" t="n">
        <f aca="false">IF($A144="","",H144-E144)</f>
        <v>818.489867792018</v>
      </c>
      <c r="J144" s="31" t="n">
        <f aca="false">IF($A144="","",MAX(D144-I144,0))</f>
        <v>346690.207535015</v>
      </c>
    </row>
    <row r="145" customFormat="false" ht="15" hidden="false" customHeight="false" outlineLevel="0" collapsed="false">
      <c r="A145" s="23" t="n">
        <f aca="false">IF($A144="","",IF(AND(ISNUMBER($J144),$J144&gt;0.005,$A144+1&lt;=('Interest-Only Calculator'!$C$17+'Interest-Only Calculator'!$C$18)),$A144+1,""))</f>
        <v>141</v>
      </c>
      <c r="B145" s="24" t="n">
        <f aca="false">IF($A145="","",EDATE('Interest-Only Calculator'!$C$11,$A145-1))</f>
        <v>50526</v>
      </c>
      <c r="C145" s="25" t="str">
        <f aca="false">IF($A145="","",IF($A145&lt;='Interest-Only Calculator'!$C$17,"Interest-Only","Amortizing"))</f>
        <v>Amortizing</v>
      </c>
      <c r="D145" s="26" t="n">
        <f aca="false">IF($A145="","",J144)</f>
        <v>346690.207535015</v>
      </c>
      <c r="E145" s="26" t="n">
        <f aca="false">IF($A145="","",D145*'Interest-Only Calculator'!$C$16)</f>
        <v>1877.90529081467</v>
      </c>
      <c r="F145" s="26" t="n">
        <f aca="false">IF($A145="","",IF($A145&lt;='Interest-Only Calculator'!$C$17,E145,MIN('Amortization Schedule'!$M$3,D145+E145)))</f>
        <v>2700.82864539056</v>
      </c>
      <c r="G145" s="26" t="n">
        <f aca="false">IF($A145="","",IF($A145&lt;='Interest-Only Calculator'!$C$17,MIN('Interest-Only Calculator'!$C$12,MAX(D145,0)),MIN('Interest-Only Calculator'!$C$13,MAX(D145-(F145-E145),0))))</f>
        <v>0</v>
      </c>
      <c r="H145" s="26" t="n">
        <f aca="false">IF($A145="","",F145+G145)</f>
        <v>2700.82864539056</v>
      </c>
      <c r="I145" s="26" t="n">
        <f aca="false">IF($A145="","",H145-E145)</f>
        <v>822.923354575892</v>
      </c>
      <c r="J145" s="26" t="n">
        <f aca="false">IF($A145="","",MAX(D145-I145,0))</f>
        <v>345867.28418044</v>
      </c>
    </row>
    <row r="146" customFormat="false" ht="15" hidden="false" customHeight="false" outlineLevel="0" collapsed="false">
      <c r="A146" s="28" t="n">
        <f aca="false">IF($A145="","",IF(AND(ISNUMBER($J145),$J145&gt;0.005,$A145+1&lt;=('Interest-Only Calculator'!$C$17+'Interest-Only Calculator'!$C$18)),$A145+1,""))</f>
        <v>142</v>
      </c>
      <c r="B146" s="29" t="n">
        <f aca="false">IF($A146="","",EDATE('Interest-Only Calculator'!$C$11,$A146-1))</f>
        <v>50557</v>
      </c>
      <c r="C146" s="30" t="str">
        <f aca="false">IF($A146="","",IF($A146&lt;='Interest-Only Calculator'!$C$17,"Interest-Only","Amortizing"))</f>
        <v>Amortizing</v>
      </c>
      <c r="D146" s="31" t="n">
        <f aca="false">IF($A146="","",J145)</f>
        <v>345867.28418044</v>
      </c>
      <c r="E146" s="31" t="n">
        <f aca="false">IF($A146="","",D146*'Interest-Only Calculator'!$C$16)</f>
        <v>1873.44778931071</v>
      </c>
      <c r="F146" s="31" t="n">
        <f aca="false">IF($A146="","",IF($A146&lt;='Interest-Only Calculator'!$C$17,E146,MIN('Amortization Schedule'!$M$3,D146+E146)))</f>
        <v>2700.82864539056</v>
      </c>
      <c r="G146" s="31" t="n">
        <f aca="false">IF($A146="","",IF($A146&lt;='Interest-Only Calculator'!$C$17,MIN('Interest-Only Calculator'!$C$12,MAX(D146,0)),MIN('Interest-Only Calculator'!$C$13,MAX(D146-(F146-E146),0))))</f>
        <v>0</v>
      </c>
      <c r="H146" s="31" t="n">
        <f aca="false">IF($A146="","",F146+G146)</f>
        <v>2700.82864539056</v>
      </c>
      <c r="I146" s="31" t="n">
        <f aca="false">IF($A146="","",H146-E146)</f>
        <v>827.380856079844</v>
      </c>
      <c r="J146" s="31" t="n">
        <f aca="false">IF($A146="","",MAX(D146-I146,0))</f>
        <v>345039.90332436</v>
      </c>
    </row>
    <row r="147" customFormat="false" ht="15" hidden="false" customHeight="false" outlineLevel="0" collapsed="false">
      <c r="A147" s="23" t="n">
        <f aca="false">IF($A146="","",IF(AND(ISNUMBER($J146),$J146&gt;0.005,$A146+1&lt;=('Interest-Only Calculator'!$C$17+'Interest-Only Calculator'!$C$18)),$A146+1,""))</f>
        <v>143</v>
      </c>
      <c r="B147" s="24" t="n">
        <f aca="false">IF($A147="","",EDATE('Interest-Only Calculator'!$C$11,$A147-1))</f>
        <v>50587</v>
      </c>
      <c r="C147" s="25" t="str">
        <f aca="false">IF($A147="","",IF($A147&lt;='Interest-Only Calculator'!$C$17,"Interest-Only","Amortizing"))</f>
        <v>Amortizing</v>
      </c>
      <c r="D147" s="26" t="n">
        <f aca="false">IF($A147="","",J146)</f>
        <v>345039.90332436</v>
      </c>
      <c r="E147" s="26" t="n">
        <f aca="false">IF($A147="","",D147*'Interest-Only Calculator'!$C$16)</f>
        <v>1868.96614300695</v>
      </c>
      <c r="F147" s="26" t="n">
        <f aca="false">IF($A147="","",IF($A147&lt;='Interest-Only Calculator'!$C$17,E147,MIN('Amortization Schedule'!$M$3,D147+E147)))</f>
        <v>2700.82864539056</v>
      </c>
      <c r="G147" s="26" t="n">
        <f aca="false">IF($A147="","",IF($A147&lt;='Interest-Only Calculator'!$C$17,MIN('Interest-Only Calculator'!$C$12,MAX(D147,0)),MIN('Interest-Only Calculator'!$C$13,MAX(D147-(F147-E147),0))))</f>
        <v>0</v>
      </c>
      <c r="H147" s="26" t="n">
        <f aca="false">IF($A147="","",F147+G147)</f>
        <v>2700.82864539056</v>
      </c>
      <c r="I147" s="26" t="n">
        <f aca="false">IF($A147="","",H147-E147)</f>
        <v>831.86250238361</v>
      </c>
      <c r="J147" s="26" t="n">
        <f aca="false">IF($A147="","",MAX(D147-I147,0))</f>
        <v>344208.040821976</v>
      </c>
    </row>
    <row r="148" customFormat="false" ht="15" hidden="false" customHeight="false" outlineLevel="0" collapsed="false">
      <c r="A148" s="28" t="n">
        <f aca="false">IF($A147="","",IF(AND(ISNUMBER($J147),$J147&gt;0.005,$A147+1&lt;=('Interest-Only Calculator'!$C$17+'Interest-Only Calculator'!$C$18)),$A147+1,""))</f>
        <v>144</v>
      </c>
      <c r="B148" s="29" t="n">
        <f aca="false">IF($A148="","",EDATE('Interest-Only Calculator'!$C$11,$A148-1))</f>
        <v>50618</v>
      </c>
      <c r="C148" s="30" t="str">
        <f aca="false">IF($A148="","",IF($A148&lt;='Interest-Only Calculator'!$C$17,"Interest-Only","Amortizing"))</f>
        <v>Amortizing</v>
      </c>
      <c r="D148" s="31" t="n">
        <f aca="false">IF($A148="","",J147)</f>
        <v>344208.040821976</v>
      </c>
      <c r="E148" s="31" t="n">
        <f aca="false">IF($A148="","",D148*'Interest-Only Calculator'!$C$16)</f>
        <v>1864.46022111904</v>
      </c>
      <c r="F148" s="31" t="n">
        <f aca="false">IF($A148="","",IF($A148&lt;='Interest-Only Calculator'!$C$17,E148,MIN('Amortization Schedule'!$M$3,D148+E148)))</f>
        <v>2700.82864539056</v>
      </c>
      <c r="G148" s="31" t="n">
        <f aca="false">IF($A148="","",IF($A148&lt;='Interest-Only Calculator'!$C$17,MIN('Interest-Only Calculator'!$C$12,MAX(D148,0)),MIN('Interest-Only Calculator'!$C$13,MAX(D148-(F148-E148),0))))</f>
        <v>0</v>
      </c>
      <c r="H148" s="31" t="n">
        <f aca="false">IF($A148="","",F148+G148)</f>
        <v>2700.82864539056</v>
      </c>
      <c r="I148" s="31" t="n">
        <f aca="false">IF($A148="","",H148-E148)</f>
        <v>836.368424271521</v>
      </c>
      <c r="J148" s="31" t="n">
        <f aca="false">IF($A148="","",MAX(D148-I148,0))</f>
        <v>343371.672397705</v>
      </c>
    </row>
    <row r="149" customFormat="false" ht="15" hidden="false" customHeight="false" outlineLevel="0" collapsed="false">
      <c r="A149" s="23" t="n">
        <f aca="false">IF($A148="","",IF(AND(ISNUMBER($J148),$J148&gt;0.005,$A148+1&lt;=('Interest-Only Calculator'!$C$17+'Interest-Only Calculator'!$C$18)),$A148+1,""))</f>
        <v>145</v>
      </c>
      <c r="B149" s="24" t="n">
        <f aca="false">IF($A149="","",EDATE('Interest-Only Calculator'!$C$11,$A149-1))</f>
        <v>50649</v>
      </c>
      <c r="C149" s="25" t="str">
        <f aca="false">IF($A149="","",IF($A149&lt;='Interest-Only Calculator'!$C$17,"Interest-Only","Amortizing"))</f>
        <v>Amortizing</v>
      </c>
      <c r="D149" s="26" t="n">
        <f aca="false">IF($A149="","",J148)</f>
        <v>343371.672397705</v>
      </c>
      <c r="E149" s="26" t="n">
        <f aca="false">IF($A149="","",D149*'Interest-Only Calculator'!$C$16)</f>
        <v>1859.92989215423</v>
      </c>
      <c r="F149" s="26" t="n">
        <f aca="false">IF($A149="","",IF($A149&lt;='Interest-Only Calculator'!$C$17,E149,MIN('Amortization Schedule'!$M$3,D149+E149)))</f>
        <v>2700.82864539056</v>
      </c>
      <c r="G149" s="26" t="n">
        <f aca="false">IF($A149="","",IF($A149&lt;='Interest-Only Calculator'!$C$17,MIN('Interest-Only Calculator'!$C$12,MAX(D149,0)),MIN('Interest-Only Calculator'!$C$13,MAX(D149-(F149-E149),0))))</f>
        <v>0</v>
      </c>
      <c r="H149" s="26" t="n">
        <f aca="false">IF($A149="","",F149+G149)</f>
        <v>2700.82864539056</v>
      </c>
      <c r="I149" s="26" t="n">
        <f aca="false">IF($A149="","",H149-E149)</f>
        <v>840.898753236325</v>
      </c>
      <c r="J149" s="26" t="n">
        <f aca="false">IF($A149="","",MAX(D149-I149,0))</f>
        <v>342530.773644468</v>
      </c>
    </row>
    <row r="150" customFormat="false" ht="15" hidden="false" customHeight="false" outlineLevel="0" collapsed="false">
      <c r="A150" s="28" t="n">
        <f aca="false">IF($A149="","",IF(AND(ISNUMBER($J149),$J149&gt;0.005,$A149+1&lt;=('Interest-Only Calculator'!$C$17+'Interest-Only Calculator'!$C$18)),$A149+1,""))</f>
        <v>146</v>
      </c>
      <c r="B150" s="29" t="n">
        <f aca="false">IF($A150="","",EDATE('Interest-Only Calculator'!$C$11,$A150-1))</f>
        <v>50679</v>
      </c>
      <c r="C150" s="30" t="str">
        <f aca="false">IF($A150="","",IF($A150&lt;='Interest-Only Calculator'!$C$17,"Interest-Only","Amortizing"))</f>
        <v>Amortizing</v>
      </c>
      <c r="D150" s="31" t="n">
        <f aca="false">IF($A150="","",J149)</f>
        <v>342530.773644468</v>
      </c>
      <c r="E150" s="31" t="n">
        <f aca="false">IF($A150="","",D150*'Interest-Only Calculator'!$C$16)</f>
        <v>1855.37502390754</v>
      </c>
      <c r="F150" s="31" t="n">
        <f aca="false">IF($A150="","",IF($A150&lt;='Interest-Only Calculator'!$C$17,E150,MIN('Amortization Schedule'!$M$3,D150+E150)))</f>
        <v>2700.82864539056</v>
      </c>
      <c r="G150" s="31" t="n">
        <f aca="false">IF($A150="","",IF($A150&lt;='Interest-Only Calculator'!$C$17,MIN('Interest-Only Calculator'!$C$12,MAX(D150,0)),MIN('Interest-Only Calculator'!$C$13,MAX(D150-(F150-E150),0))))</f>
        <v>0</v>
      </c>
      <c r="H150" s="31" t="n">
        <f aca="false">IF($A150="","",F150+G150)</f>
        <v>2700.82864539056</v>
      </c>
      <c r="I150" s="31" t="n">
        <f aca="false">IF($A150="","",H150-E150)</f>
        <v>845.453621483022</v>
      </c>
      <c r="J150" s="31" t="n">
        <f aca="false">IF($A150="","",MAX(D150-I150,0))</f>
        <v>341685.320022985</v>
      </c>
    </row>
    <row r="151" customFormat="false" ht="15" hidden="false" customHeight="false" outlineLevel="0" collapsed="false">
      <c r="A151" s="23" t="n">
        <f aca="false">IF($A150="","",IF(AND(ISNUMBER($J150),$J150&gt;0.005,$A150+1&lt;=('Interest-Only Calculator'!$C$17+'Interest-Only Calculator'!$C$18)),$A150+1,""))</f>
        <v>147</v>
      </c>
      <c r="B151" s="24" t="n">
        <f aca="false">IF($A151="","",EDATE('Interest-Only Calculator'!$C$11,$A151-1))</f>
        <v>50710</v>
      </c>
      <c r="C151" s="25" t="str">
        <f aca="false">IF($A151="","",IF($A151&lt;='Interest-Only Calculator'!$C$17,"Interest-Only","Amortizing"))</f>
        <v>Amortizing</v>
      </c>
      <c r="D151" s="26" t="n">
        <f aca="false">IF($A151="","",J150)</f>
        <v>341685.320022985</v>
      </c>
      <c r="E151" s="26" t="n">
        <f aca="false">IF($A151="","",D151*'Interest-Only Calculator'!$C$16)</f>
        <v>1850.79548345784</v>
      </c>
      <c r="F151" s="26" t="n">
        <f aca="false">IF($A151="","",IF($A151&lt;='Interest-Only Calculator'!$C$17,E151,MIN('Amortization Schedule'!$M$3,D151+E151)))</f>
        <v>2700.82864539056</v>
      </c>
      <c r="G151" s="26" t="n">
        <f aca="false">IF($A151="","",IF($A151&lt;='Interest-Only Calculator'!$C$17,MIN('Interest-Only Calculator'!$C$12,MAX(D151,0)),MIN('Interest-Only Calculator'!$C$13,MAX(D151-(F151-E151),0))))</f>
        <v>0</v>
      </c>
      <c r="H151" s="26" t="n">
        <f aca="false">IF($A151="","",F151+G151)</f>
        <v>2700.82864539056</v>
      </c>
      <c r="I151" s="26" t="n">
        <f aca="false">IF($A151="","",H151-E151)</f>
        <v>850.033161932722</v>
      </c>
      <c r="J151" s="26" t="n">
        <f aca="false">IF($A151="","",MAX(D151-I151,0))</f>
        <v>340835.286861053</v>
      </c>
    </row>
    <row r="152" customFormat="false" ht="15" hidden="false" customHeight="false" outlineLevel="0" collapsed="false">
      <c r="A152" s="28" t="n">
        <f aca="false">IF($A151="","",IF(AND(ISNUMBER($J151),$J151&gt;0.005,$A151+1&lt;=('Interest-Only Calculator'!$C$17+'Interest-Only Calculator'!$C$18)),$A151+1,""))</f>
        <v>148</v>
      </c>
      <c r="B152" s="29" t="n">
        <f aca="false">IF($A152="","",EDATE('Interest-Only Calculator'!$C$11,$A152-1))</f>
        <v>50740</v>
      </c>
      <c r="C152" s="30" t="str">
        <f aca="false">IF($A152="","",IF($A152&lt;='Interest-Only Calculator'!$C$17,"Interest-Only","Amortizing"))</f>
        <v>Amortizing</v>
      </c>
      <c r="D152" s="31" t="n">
        <f aca="false">IF($A152="","",J151)</f>
        <v>340835.286861053</v>
      </c>
      <c r="E152" s="31" t="n">
        <f aca="false">IF($A152="","",D152*'Interest-Only Calculator'!$C$16)</f>
        <v>1846.19113716403</v>
      </c>
      <c r="F152" s="31" t="n">
        <f aca="false">IF($A152="","",IF($A152&lt;='Interest-Only Calculator'!$C$17,E152,MIN('Amortization Schedule'!$M$3,D152+E152)))</f>
        <v>2700.82864539056</v>
      </c>
      <c r="G152" s="31" t="n">
        <f aca="false">IF($A152="","",IF($A152&lt;='Interest-Only Calculator'!$C$17,MIN('Interest-Only Calculator'!$C$12,MAX(D152,0)),MIN('Interest-Only Calculator'!$C$13,MAX(D152-(F152-E152),0))))</f>
        <v>0</v>
      </c>
      <c r="H152" s="31" t="n">
        <f aca="false">IF($A152="","",F152+G152)</f>
        <v>2700.82864539056</v>
      </c>
      <c r="I152" s="31" t="n">
        <f aca="false">IF($A152="","",H152-E152)</f>
        <v>854.637508226524</v>
      </c>
      <c r="J152" s="31" t="n">
        <f aca="false">IF($A152="","",MAX(D152-I152,0))</f>
        <v>339980.649352826</v>
      </c>
    </row>
    <row r="153" customFormat="false" ht="15" hidden="false" customHeight="false" outlineLevel="0" collapsed="false">
      <c r="A153" s="23" t="n">
        <f aca="false">IF($A152="","",IF(AND(ISNUMBER($J152),$J152&gt;0.005,$A152+1&lt;=('Interest-Only Calculator'!$C$17+'Interest-Only Calculator'!$C$18)),$A152+1,""))</f>
        <v>149</v>
      </c>
      <c r="B153" s="24" t="n">
        <f aca="false">IF($A153="","",EDATE('Interest-Only Calculator'!$C$11,$A153-1))</f>
        <v>50771</v>
      </c>
      <c r="C153" s="25" t="str">
        <f aca="false">IF($A153="","",IF($A153&lt;='Interest-Only Calculator'!$C$17,"Interest-Only","Amortizing"))</f>
        <v>Amortizing</v>
      </c>
      <c r="D153" s="26" t="n">
        <f aca="false">IF($A153="","",J152)</f>
        <v>339980.649352826</v>
      </c>
      <c r="E153" s="26" t="n">
        <f aca="false">IF($A153="","",D153*'Interest-Only Calculator'!$C$16)</f>
        <v>1841.56185066114</v>
      </c>
      <c r="F153" s="26" t="n">
        <f aca="false">IF($A153="","",IF($A153&lt;='Interest-Only Calculator'!$C$17,E153,MIN('Amortization Schedule'!$M$3,D153+E153)))</f>
        <v>2700.82864539056</v>
      </c>
      <c r="G153" s="26" t="n">
        <f aca="false">IF($A153="","",IF($A153&lt;='Interest-Only Calculator'!$C$17,MIN('Interest-Only Calculator'!$C$12,MAX(D153,0)),MIN('Interest-Only Calculator'!$C$13,MAX(D153-(F153-E153),0))))</f>
        <v>0</v>
      </c>
      <c r="H153" s="26" t="n">
        <f aca="false">IF($A153="","",F153+G153)</f>
        <v>2700.82864539056</v>
      </c>
      <c r="I153" s="26" t="n">
        <f aca="false">IF($A153="","",H153-E153)</f>
        <v>859.266794729418</v>
      </c>
      <c r="J153" s="26" t="n">
        <f aca="false">IF($A153="","",MAX(D153-I153,0))</f>
        <v>339121.382558097</v>
      </c>
    </row>
    <row r="154" customFormat="false" ht="15" hidden="false" customHeight="false" outlineLevel="0" collapsed="false">
      <c r="A154" s="28" t="n">
        <f aca="false">IF($A153="","",IF(AND(ISNUMBER($J153),$J153&gt;0.005,$A153+1&lt;=('Interest-Only Calculator'!$C$17+'Interest-Only Calculator'!$C$18)),$A153+1,""))</f>
        <v>150</v>
      </c>
      <c r="B154" s="29" t="n">
        <f aca="false">IF($A154="","",EDATE('Interest-Only Calculator'!$C$11,$A154-1))</f>
        <v>50802</v>
      </c>
      <c r="C154" s="30" t="str">
        <f aca="false">IF($A154="","",IF($A154&lt;='Interest-Only Calculator'!$C$17,"Interest-Only","Amortizing"))</f>
        <v>Amortizing</v>
      </c>
      <c r="D154" s="31" t="n">
        <f aca="false">IF($A154="","",J153)</f>
        <v>339121.382558097</v>
      </c>
      <c r="E154" s="31" t="n">
        <f aca="false">IF($A154="","",D154*'Interest-Only Calculator'!$C$16)</f>
        <v>1836.90748885636</v>
      </c>
      <c r="F154" s="31" t="n">
        <f aca="false">IF($A154="","",IF($A154&lt;='Interest-Only Calculator'!$C$17,E154,MIN('Amortization Schedule'!$M$3,D154+E154)))</f>
        <v>2700.82864539056</v>
      </c>
      <c r="G154" s="31" t="n">
        <f aca="false">IF($A154="","",IF($A154&lt;='Interest-Only Calculator'!$C$17,MIN('Interest-Only Calculator'!$C$12,MAX(D154,0)),MIN('Interest-Only Calculator'!$C$13,MAX(D154-(F154-E154),0))))</f>
        <v>0</v>
      </c>
      <c r="H154" s="31" t="n">
        <f aca="false">IF($A154="","",F154+G154)</f>
        <v>2700.82864539056</v>
      </c>
      <c r="I154" s="31" t="n">
        <f aca="false">IF($A154="","",H154-E154)</f>
        <v>863.921156534202</v>
      </c>
      <c r="J154" s="31" t="n">
        <f aca="false">IF($A154="","",MAX(D154-I154,0))</f>
        <v>338257.461401562</v>
      </c>
    </row>
    <row r="155" customFormat="false" ht="15" hidden="false" customHeight="false" outlineLevel="0" collapsed="false">
      <c r="A155" s="23" t="n">
        <f aca="false">IF($A154="","",IF(AND(ISNUMBER($J154),$J154&gt;0.005,$A154+1&lt;=('Interest-Only Calculator'!$C$17+'Interest-Only Calculator'!$C$18)),$A154+1,""))</f>
        <v>151</v>
      </c>
      <c r="B155" s="24" t="n">
        <f aca="false">IF($A155="","",EDATE('Interest-Only Calculator'!$C$11,$A155-1))</f>
        <v>50830</v>
      </c>
      <c r="C155" s="25" t="str">
        <f aca="false">IF($A155="","",IF($A155&lt;='Interest-Only Calculator'!$C$17,"Interest-Only","Amortizing"))</f>
        <v>Amortizing</v>
      </c>
      <c r="D155" s="26" t="n">
        <f aca="false">IF($A155="","",J154)</f>
        <v>338257.461401562</v>
      </c>
      <c r="E155" s="26" t="n">
        <f aca="false">IF($A155="","",D155*'Interest-Only Calculator'!$C$16)</f>
        <v>1832.22791592513</v>
      </c>
      <c r="F155" s="26" t="n">
        <f aca="false">IF($A155="","",IF($A155&lt;='Interest-Only Calculator'!$C$17,E155,MIN('Amortization Schedule'!$M$3,D155+E155)))</f>
        <v>2700.82864539056</v>
      </c>
      <c r="G155" s="26" t="n">
        <f aca="false">IF($A155="","",IF($A155&lt;='Interest-Only Calculator'!$C$17,MIN('Interest-Only Calculator'!$C$12,MAX(D155,0)),MIN('Interest-Only Calculator'!$C$13,MAX(D155-(F155-E155),0))))</f>
        <v>0</v>
      </c>
      <c r="H155" s="26" t="n">
        <f aca="false">IF($A155="","",F155+G155)</f>
        <v>2700.82864539056</v>
      </c>
      <c r="I155" s="26" t="n">
        <f aca="false">IF($A155="","",H155-E155)</f>
        <v>868.600729465429</v>
      </c>
      <c r="J155" s="26" t="n">
        <f aca="false">IF($A155="","",MAX(D155-I155,0))</f>
        <v>337388.860672097</v>
      </c>
    </row>
    <row r="156" customFormat="false" ht="15" hidden="false" customHeight="false" outlineLevel="0" collapsed="false">
      <c r="A156" s="28" t="n">
        <f aca="false">IF($A155="","",IF(AND(ISNUMBER($J155),$J155&gt;0.005,$A155+1&lt;=('Interest-Only Calculator'!$C$17+'Interest-Only Calculator'!$C$18)),$A155+1,""))</f>
        <v>152</v>
      </c>
      <c r="B156" s="29" t="n">
        <f aca="false">IF($A156="","",EDATE('Interest-Only Calculator'!$C$11,$A156-1))</f>
        <v>50861</v>
      </c>
      <c r="C156" s="30" t="str">
        <f aca="false">IF($A156="","",IF($A156&lt;='Interest-Only Calculator'!$C$17,"Interest-Only","Amortizing"))</f>
        <v>Amortizing</v>
      </c>
      <c r="D156" s="31" t="n">
        <f aca="false">IF($A156="","",J155)</f>
        <v>337388.860672097</v>
      </c>
      <c r="E156" s="31" t="n">
        <f aca="false">IF($A156="","",D156*'Interest-Only Calculator'!$C$16)</f>
        <v>1827.52299530719</v>
      </c>
      <c r="F156" s="31" t="n">
        <f aca="false">IF($A156="","",IF($A156&lt;='Interest-Only Calculator'!$C$17,E156,MIN('Amortization Schedule'!$M$3,D156+E156)))</f>
        <v>2700.82864539056</v>
      </c>
      <c r="G156" s="31" t="n">
        <f aca="false">IF($A156="","",IF($A156&lt;='Interest-Only Calculator'!$C$17,MIN('Interest-Only Calculator'!$C$12,MAX(D156,0)),MIN('Interest-Only Calculator'!$C$13,MAX(D156-(F156-E156),0))))</f>
        <v>0</v>
      </c>
      <c r="H156" s="31" t="n">
        <f aca="false">IF($A156="","",F156+G156)</f>
        <v>2700.82864539056</v>
      </c>
      <c r="I156" s="31" t="n">
        <f aca="false">IF($A156="","",H156-E156)</f>
        <v>873.305650083367</v>
      </c>
      <c r="J156" s="31" t="n">
        <f aca="false">IF($A156="","",MAX(D156-I156,0))</f>
        <v>336515.555022014</v>
      </c>
    </row>
    <row r="157" customFormat="false" ht="15" hidden="false" customHeight="false" outlineLevel="0" collapsed="false">
      <c r="A157" s="23" t="n">
        <f aca="false">IF($A156="","",IF(AND(ISNUMBER($J156),$J156&gt;0.005,$A156+1&lt;=('Interest-Only Calculator'!$C$17+'Interest-Only Calculator'!$C$18)),$A156+1,""))</f>
        <v>153</v>
      </c>
      <c r="B157" s="24" t="n">
        <f aca="false">IF($A157="","",EDATE('Interest-Only Calculator'!$C$11,$A157-1))</f>
        <v>50891</v>
      </c>
      <c r="C157" s="25" t="str">
        <f aca="false">IF($A157="","",IF($A157&lt;='Interest-Only Calculator'!$C$17,"Interest-Only","Amortizing"))</f>
        <v>Amortizing</v>
      </c>
      <c r="D157" s="26" t="n">
        <f aca="false">IF($A157="","",J156)</f>
        <v>336515.555022014</v>
      </c>
      <c r="E157" s="26" t="n">
        <f aca="false">IF($A157="","",D157*'Interest-Only Calculator'!$C$16)</f>
        <v>1822.79258970257</v>
      </c>
      <c r="F157" s="26" t="n">
        <f aca="false">IF($A157="","",IF($A157&lt;='Interest-Only Calculator'!$C$17,E157,MIN('Amortization Schedule'!$M$3,D157+E157)))</f>
        <v>2700.82864539056</v>
      </c>
      <c r="G157" s="26" t="n">
        <f aca="false">IF($A157="","",IF($A157&lt;='Interest-Only Calculator'!$C$17,MIN('Interest-Only Calculator'!$C$12,MAX(D157,0)),MIN('Interest-Only Calculator'!$C$13,MAX(D157-(F157-E157),0))))</f>
        <v>0</v>
      </c>
      <c r="H157" s="26" t="n">
        <f aca="false">IF($A157="","",F157+G157)</f>
        <v>2700.82864539056</v>
      </c>
      <c r="I157" s="26" t="n">
        <f aca="false">IF($A157="","",H157-E157)</f>
        <v>878.036055687985</v>
      </c>
      <c r="J157" s="26" t="n">
        <f aca="false">IF($A157="","",MAX(D157-I157,0))</f>
        <v>335637.518966326</v>
      </c>
    </row>
    <row r="158" customFormat="false" ht="15" hidden="false" customHeight="false" outlineLevel="0" collapsed="false">
      <c r="A158" s="28" t="n">
        <f aca="false">IF($A157="","",IF(AND(ISNUMBER($J157),$J157&gt;0.005,$A157+1&lt;=('Interest-Only Calculator'!$C$17+'Interest-Only Calculator'!$C$18)),$A157+1,""))</f>
        <v>154</v>
      </c>
      <c r="B158" s="29" t="n">
        <f aca="false">IF($A158="","",EDATE('Interest-Only Calculator'!$C$11,$A158-1))</f>
        <v>50922</v>
      </c>
      <c r="C158" s="30" t="str">
        <f aca="false">IF($A158="","",IF($A158&lt;='Interest-Only Calculator'!$C$17,"Interest-Only","Amortizing"))</f>
        <v>Amortizing</v>
      </c>
      <c r="D158" s="31" t="n">
        <f aca="false">IF($A158="","",J157)</f>
        <v>335637.518966326</v>
      </c>
      <c r="E158" s="31" t="n">
        <f aca="false">IF($A158="","",D158*'Interest-Only Calculator'!$C$16)</f>
        <v>1818.0365610676</v>
      </c>
      <c r="F158" s="31" t="n">
        <f aca="false">IF($A158="","",IF($A158&lt;='Interest-Only Calculator'!$C$17,E158,MIN('Amortization Schedule'!$M$3,D158+E158)))</f>
        <v>2700.82864539056</v>
      </c>
      <c r="G158" s="31" t="n">
        <f aca="false">IF($A158="","",IF($A158&lt;='Interest-Only Calculator'!$C$17,MIN('Interest-Only Calculator'!$C$12,MAX(D158,0)),MIN('Interest-Only Calculator'!$C$13,MAX(D158-(F158-E158),0))))</f>
        <v>0</v>
      </c>
      <c r="H158" s="31" t="n">
        <f aca="false">IF($A158="","",F158+G158)</f>
        <v>2700.82864539056</v>
      </c>
      <c r="I158" s="31" t="n">
        <f aca="false">IF($A158="","",H158-E158)</f>
        <v>882.792084322961</v>
      </c>
      <c r="J158" s="31" t="n">
        <f aca="false">IF($A158="","",MAX(D158-I158,0))</f>
        <v>334754.726882003</v>
      </c>
    </row>
    <row r="159" customFormat="false" ht="15" hidden="false" customHeight="false" outlineLevel="0" collapsed="false">
      <c r="A159" s="23" t="n">
        <f aca="false">IF($A158="","",IF(AND(ISNUMBER($J158),$J158&gt;0.005,$A158+1&lt;=('Interest-Only Calculator'!$C$17+'Interest-Only Calculator'!$C$18)),$A158+1,""))</f>
        <v>155</v>
      </c>
      <c r="B159" s="24" t="n">
        <f aca="false">IF($A159="","",EDATE('Interest-Only Calculator'!$C$11,$A159-1))</f>
        <v>50952</v>
      </c>
      <c r="C159" s="25" t="str">
        <f aca="false">IF($A159="","",IF($A159&lt;='Interest-Only Calculator'!$C$17,"Interest-Only","Amortizing"))</f>
        <v>Amortizing</v>
      </c>
      <c r="D159" s="26" t="n">
        <f aca="false">IF($A159="","",J158)</f>
        <v>334754.726882003</v>
      </c>
      <c r="E159" s="26" t="n">
        <f aca="false">IF($A159="","",D159*'Interest-Only Calculator'!$C$16)</f>
        <v>1813.25477061085</v>
      </c>
      <c r="F159" s="26" t="n">
        <f aca="false">IF($A159="","",IF($A159&lt;='Interest-Only Calculator'!$C$17,E159,MIN('Amortization Schedule'!$M$3,D159+E159)))</f>
        <v>2700.82864539056</v>
      </c>
      <c r="G159" s="26" t="n">
        <f aca="false">IF($A159="","",IF($A159&lt;='Interest-Only Calculator'!$C$17,MIN('Interest-Only Calculator'!$C$12,MAX(D159,0)),MIN('Interest-Only Calculator'!$C$13,MAX(D159-(F159-E159),0))))</f>
        <v>0</v>
      </c>
      <c r="H159" s="26" t="n">
        <f aca="false">IF($A159="","",F159+G159)</f>
        <v>2700.82864539056</v>
      </c>
      <c r="I159" s="26" t="n">
        <f aca="false">IF($A159="","",H159-E159)</f>
        <v>887.573874779711</v>
      </c>
      <c r="J159" s="26" t="n">
        <f aca="false">IF($A159="","",MAX(D159-I159,0))</f>
        <v>333867.153007223</v>
      </c>
    </row>
    <row r="160" customFormat="false" ht="15" hidden="false" customHeight="false" outlineLevel="0" collapsed="false">
      <c r="A160" s="28" t="n">
        <f aca="false">IF($A159="","",IF(AND(ISNUMBER($J159),$J159&gt;0.005,$A159+1&lt;=('Interest-Only Calculator'!$C$17+'Interest-Only Calculator'!$C$18)),$A159+1,""))</f>
        <v>156</v>
      </c>
      <c r="B160" s="29" t="n">
        <f aca="false">IF($A160="","",EDATE('Interest-Only Calculator'!$C$11,$A160-1))</f>
        <v>50983</v>
      </c>
      <c r="C160" s="30" t="str">
        <f aca="false">IF($A160="","",IF($A160&lt;='Interest-Only Calculator'!$C$17,"Interest-Only","Amortizing"))</f>
        <v>Amortizing</v>
      </c>
      <c r="D160" s="31" t="n">
        <f aca="false">IF($A160="","",J159)</f>
        <v>333867.153007223</v>
      </c>
      <c r="E160" s="31" t="n">
        <f aca="false">IF($A160="","",D160*'Interest-Only Calculator'!$C$16)</f>
        <v>1808.44707878912</v>
      </c>
      <c r="F160" s="31" t="n">
        <f aca="false">IF($A160="","",IF($A160&lt;='Interest-Only Calculator'!$C$17,E160,MIN('Amortization Schedule'!$M$3,D160+E160)))</f>
        <v>2700.82864539056</v>
      </c>
      <c r="G160" s="31" t="n">
        <f aca="false">IF($A160="","",IF($A160&lt;='Interest-Only Calculator'!$C$17,MIN('Interest-Only Calculator'!$C$12,MAX(D160,0)),MIN('Interest-Only Calculator'!$C$13,MAX(D160-(F160-E160),0))))</f>
        <v>0</v>
      </c>
      <c r="H160" s="31" t="n">
        <f aca="false">IF($A160="","",F160+G160)</f>
        <v>2700.82864539056</v>
      </c>
      <c r="I160" s="31" t="n">
        <f aca="false">IF($A160="","",H160-E160)</f>
        <v>892.381566601434</v>
      </c>
      <c r="J160" s="31" t="n">
        <f aca="false">IF($A160="","",MAX(D160-I160,0))</f>
        <v>332974.771440622</v>
      </c>
    </row>
    <row r="161" customFormat="false" ht="15" hidden="false" customHeight="false" outlineLevel="0" collapsed="false">
      <c r="A161" s="23" t="n">
        <f aca="false">IF($A160="","",IF(AND(ISNUMBER($J160),$J160&gt;0.005,$A160+1&lt;=('Interest-Only Calculator'!$C$17+'Interest-Only Calculator'!$C$18)),$A160+1,""))</f>
        <v>157</v>
      </c>
      <c r="B161" s="24" t="n">
        <f aca="false">IF($A161="","",EDATE('Interest-Only Calculator'!$C$11,$A161-1))</f>
        <v>51014</v>
      </c>
      <c r="C161" s="25" t="str">
        <f aca="false">IF($A161="","",IF($A161&lt;='Interest-Only Calculator'!$C$17,"Interest-Only","Amortizing"))</f>
        <v>Amortizing</v>
      </c>
      <c r="D161" s="26" t="n">
        <f aca="false">IF($A161="","",J160)</f>
        <v>332974.771440622</v>
      </c>
      <c r="E161" s="26" t="n">
        <f aca="false">IF($A161="","",D161*'Interest-Only Calculator'!$C$16)</f>
        <v>1803.61334530337</v>
      </c>
      <c r="F161" s="26" t="n">
        <f aca="false">IF($A161="","",IF($A161&lt;='Interest-Only Calculator'!$C$17,E161,MIN('Amortization Schedule'!$M$3,D161+E161)))</f>
        <v>2700.82864539056</v>
      </c>
      <c r="G161" s="26" t="n">
        <f aca="false">IF($A161="","",IF($A161&lt;='Interest-Only Calculator'!$C$17,MIN('Interest-Only Calculator'!$C$12,MAX(D161,0)),MIN('Interest-Only Calculator'!$C$13,MAX(D161-(F161-E161),0))))</f>
        <v>0</v>
      </c>
      <c r="H161" s="26" t="n">
        <f aca="false">IF($A161="","",F161+G161)</f>
        <v>2700.82864539056</v>
      </c>
      <c r="I161" s="26" t="n">
        <f aca="false">IF($A161="","",H161-E161)</f>
        <v>897.215300087192</v>
      </c>
      <c r="J161" s="26" t="n">
        <f aca="false">IF($A161="","",MAX(D161-I161,0))</f>
        <v>332077.556140534</v>
      </c>
    </row>
    <row r="162" customFormat="false" ht="15" hidden="false" customHeight="false" outlineLevel="0" collapsed="false">
      <c r="A162" s="28" t="n">
        <f aca="false">IF($A161="","",IF(AND(ISNUMBER($J161),$J161&gt;0.005,$A161+1&lt;=('Interest-Only Calculator'!$C$17+'Interest-Only Calculator'!$C$18)),$A161+1,""))</f>
        <v>158</v>
      </c>
      <c r="B162" s="29" t="n">
        <f aca="false">IF($A162="","",EDATE('Interest-Only Calculator'!$C$11,$A162-1))</f>
        <v>51044</v>
      </c>
      <c r="C162" s="30" t="str">
        <f aca="false">IF($A162="","",IF($A162&lt;='Interest-Only Calculator'!$C$17,"Interest-Only","Amortizing"))</f>
        <v>Amortizing</v>
      </c>
      <c r="D162" s="31" t="n">
        <f aca="false">IF($A162="","",J161)</f>
        <v>332077.556140534</v>
      </c>
      <c r="E162" s="31" t="n">
        <f aca="false">IF($A162="","",D162*'Interest-Only Calculator'!$C$16)</f>
        <v>1798.75342909456</v>
      </c>
      <c r="F162" s="31" t="n">
        <f aca="false">IF($A162="","",IF($A162&lt;='Interest-Only Calculator'!$C$17,E162,MIN('Amortization Schedule'!$M$3,D162+E162)))</f>
        <v>2700.82864539056</v>
      </c>
      <c r="G162" s="31" t="n">
        <f aca="false">IF($A162="","",IF($A162&lt;='Interest-Only Calculator'!$C$17,MIN('Interest-Only Calculator'!$C$12,MAX(D162,0)),MIN('Interest-Only Calculator'!$C$13,MAX(D162-(F162-E162),0))))</f>
        <v>0</v>
      </c>
      <c r="H162" s="31" t="n">
        <f aca="false">IF($A162="","",F162+G162)</f>
        <v>2700.82864539056</v>
      </c>
      <c r="I162" s="31" t="n">
        <f aca="false">IF($A162="","",H162-E162)</f>
        <v>902.075216295997</v>
      </c>
      <c r="J162" s="31" t="n">
        <f aca="false">IF($A162="","",MAX(D162-I162,0))</f>
        <v>331175.480924238</v>
      </c>
    </row>
    <row r="163" customFormat="false" ht="15" hidden="false" customHeight="false" outlineLevel="0" collapsed="false">
      <c r="A163" s="23" t="n">
        <f aca="false">IF($A162="","",IF(AND(ISNUMBER($J162),$J162&gt;0.005,$A162+1&lt;=('Interest-Only Calculator'!$C$17+'Interest-Only Calculator'!$C$18)),$A162+1,""))</f>
        <v>159</v>
      </c>
      <c r="B163" s="24" t="n">
        <f aca="false">IF($A163="","",EDATE('Interest-Only Calculator'!$C$11,$A163-1))</f>
        <v>51075</v>
      </c>
      <c r="C163" s="25" t="str">
        <f aca="false">IF($A163="","",IF($A163&lt;='Interest-Only Calculator'!$C$17,"Interest-Only","Amortizing"))</f>
        <v>Amortizing</v>
      </c>
      <c r="D163" s="26" t="n">
        <f aca="false">IF($A163="","",J162)</f>
        <v>331175.480924238</v>
      </c>
      <c r="E163" s="26" t="n">
        <f aca="false">IF($A163="","",D163*'Interest-Only Calculator'!$C$16)</f>
        <v>1793.86718833962</v>
      </c>
      <c r="F163" s="26" t="n">
        <f aca="false">IF($A163="","",IF($A163&lt;='Interest-Only Calculator'!$C$17,E163,MIN('Amortization Schedule'!$M$3,D163+E163)))</f>
        <v>2700.82864539056</v>
      </c>
      <c r="G163" s="26" t="n">
        <f aca="false">IF($A163="","",IF($A163&lt;='Interest-Only Calculator'!$C$17,MIN('Interest-Only Calculator'!$C$12,MAX(D163,0)),MIN('Interest-Only Calculator'!$C$13,MAX(D163-(F163-E163),0))))</f>
        <v>0</v>
      </c>
      <c r="H163" s="26" t="n">
        <f aca="false">IF($A163="","",F163+G163)</f>
        <v>2700.82864539056</v>
      </c>
      <c r="I163" s="26" t="n">
        <f aca="false">IF($A163="","",H163-E163)</f>
        <v>906.961457050934</v>
      </c>
      <c r="J163" s="26" t="n">
        <f aca="false">IF($A163="","",MAX(D163-I163,0))</f>
        <v>330268.519467187</v>
      </c>
    </row>
    <row r="164" customFormat="false" ht="15" hidden="false" customHeight="false" outlineLevel="0" collapsed="false">
      <c r="A164" s="28" t="n">
        <f aca="false">IF($A163="","",IF(AND(ISNUMBER($J163),$J163&gt;0.005,$A163+1&lt;=('Interest-Only Calculator'!$C$17+'Interest-Only Calculator'!$C$18)),$A163+1,""))</f>
        <v>160</v>
      </c>
      <c r="B164" s="29" t="n">
        <f aca="false">IF($A164="","",EDATE('Interest-Only Calculator'!$C$11,$A164-1))</f>
        <v>51105</v>
      </c>
      <c r="C164" s="30" t="str">
        <f aca="false">IF($A164="","",IF($A164&lt;='Interest-Only Calculator'!$C$17,"Interest-Only","Amortizing"))</f>
        <v>Amortizing</v>
      </c>
      <c r="D164" s="31" t="n">
        <f aca="false">IF($A164="","",J163)</f>
        <v>330268.519467187</v>
      </c>
      <c r="E164" s="31" t="n">
        <f aca="false">IF($A164="","",D164*'Interest-Only Calculator'!$C$16)</f>
        <v>1788.95448044727</v>
      </c>
      <c r="F164" s="31" t="n">
        <f aca="false">IF($A164="","",IF($A164&lt;='Interest-Only Calculator'!$C$17,E164,MIN('Amortization Schedule'!$M$3,D164+E164)))</f>
        <v>2700.82864539056</v>
      </c>
      <c r="G164" s="31" t="n">
        <f aca="false">IF($A164="","",IF($A164&lt;='Interest-Only Calculator'!$C$17,MIN('Interest-Only Calculator'!$C$12,MAX(D164,0)),MIN('Interest-Only Calculator'!$C$13,MAX(D164-(F164-E164),0))))</f>
        <v>0</v>
      </c>
      <c r="H164" s="31" t="n">
        <f aca="false">IF($A164="","",F164+G164)</f>
        <v>2700.82864539056</v>
      </c>
      <c r="I164" s="31" t="n">
        <f aca="false">IF($A164="","",H164-E164)</f>
        <v>911.874164943293</v>
      </c>
      <c r="J164" s="31" t="n">
        <f aca="false">IF($A164="","",MAX(D164-I164,0))</f>
        <v>329356.645302244</v>
      </c>
    </row>
    <row r="165" customFormat="false" ht="15" hidden="false" customHeight="false" outlineLevel="0" collapsed="false">
      <c r="A165" s="23" t="n">
        <f aca="false">IF($A164="","",IF(AND(ISNUMBER($J164),$J164&gt;0.005,$A164+1&lt;=('Interest-Only Calculator'!$C$17+'Interest-Only Calculator'!$C$18)),$A164+1,""))</f>
        <v>161</v>
      </c>
      <c r="B165" s="24" t="n">
        <f aca="false">IF($A165="","",EDATE('Interest-Only Calculator'!$C$11,$A165-1))</f>
        <v>51136</v>
      </c>
      <c r="C165" s="25" t="str">
        <f aca="false">IF($A165="","",IF($A165&lt;='Interest-Only Calculator'!$C$17,"Interest-Only","Amortizing"))</f>
        <v>Amortizing</v>
      </c>
      <c r="D165" s="26" t="n">
        <f aca="false">IF($A165="","",J164)</f>
        <v>329356.645302244</v>
      </c>
      <c r="E165" s="26" t="n">
        <f aca="false">IF($A165="","",D165*'Interest-Only Calculator'!$C$16)</f>
        <v>1784.01516205382</v>
      </c>
      <c r="F165" s="26" t="n">
        <f aca="false">IF($A165="","",IF($A165&lt;='Interest-Only Calculator'!$C$17,E165,MIN('Amortization Schedule'!$M$3,D165+E165)))</f>
        <v>2700.82864539056</v>
      </c>
      <c r="G165" s="26" t="n">
        <f aca="false">IF($A165="","",IF($A165&lt;='Interest-Only Calculator'!$C$17,MIN('Interest-Only Calculator'!$C$12,MAX(D165,0)),MIN('Interest-Only Calculator'!$C$13,MAX(D165-(F165-E165),0))))</f>
        <v>0</v>
      </c>
      <c r="H165" s="26" t="n">
        <f aca="false">IF($A165="","",F165+G165)</f>
        <v>2700.82864539056</v>
      </c>
      <c r="I165" s="26" t="n">
        <f aca="false">IF($A165="","",H165-E165)</f>
        <v>916.813483336736</v>
      </c>
      <c r="J165" s="26" t="n">
        <f aca="false">IF($A165="","",MAX(D165-I165,0))</f>
        <v>328439.831818907</v>
      </c>
    </row>
    <row r="166" customFormat="false" ht="15" hidden="false" customHeight="false" outlineLevel="0" collapsed="false">
      <c r="A166" s="28" t="n">
        <f aca="false">IF($A165="","",IF(AND(ISNUMBER($J165),$J165&gt;0.005,$A165+1&lt;=('Interest-Only Calculator'!$C$17+'Interest-Only Calculator'!$C$18)),$A165+1,""))</f>
        <v>162</v>
      </c>
      <c r="B166" s="29" t="n">
        <f aca="false">IF($A166="","",EDATE('Interest-Only Calculator'!$C$11,$A166-1))</f>
        <v>51167</v>
      </c>
      <c r="C166" s="30" t="str">
        <f aca="false">IF($A166="","",IF($A166&lt;='Interest-Only Calculator'!$C$17,"Interest-Only","Amortizing"))</f>
        <v>Amortizing</v>
      </c>
      <c r="D166" s="31" t="n">
        <f aca="false">IF($A166="","",J165)</f>
        <v>328439.831818907</v>
      </c>
      <c r="E166" s="31" t="n">
        <f aca="false">IF($A166="","",D166*'Interest-Only Calculator'!$C$16)</f>
        <v>1779.04908901908</v>
      </c>
      <c r="F166" s="31" t="n">
        <f aca="false">IF($A166="","",IF($A166&lt;='Interest-Only Calculator'!$C$17,E166,MIN('Amortization Schedule'!$M$3,D166+E166)))</f>
        <v>2700.82864539056</v>
      </c>
      <c r="G166" s="31" t="n">
        <f aca="false">IF($A166="","",IF($A166&lt;='Interest-Only Calculator'!$C$17,MIN('Interest-Only Calculator'!$C$12,MAX(D166,0)),MIN('Interest-Only Calculator'!$C$13,MAX(D166-(F166-E166),0))))</f>
        <v>0</v>
      </c>
      <c r="H166" s="31" t="n">
        <f aca="false">IF($A166="","",F166+G166)</f>
        <v>2700.82864539056</v>
      </c>
      <c r="I166" s="31" t="n">
        <f aca="false">IF($A166="","",H166-E166)</f>
        <v>921.779556371477</v>
      </c>
      <c r="J166" s="31" t="n">
        <f aca="false">IF($A166="","",MAX(D166-I166,0))</f>
        <v>327518.052262536</v>
      </c>
    </row>
    <row r="167" customFormat="false" ht="15" hidden="false" customHeight="false" outlineLevel="0" collapsed="false">
      <c r="A167" s="23" t="n">
        <f aca="false">IF($A166="","",IF(AND(ISNUMBER($J166),$J166&gt;0.005,$A166+1&lt;=('Interest-Only Calculator'!$C$17+'Interest-Only Calculator'!$C$18)),$A166+1,""))</f>
        <v>163</v>
      </c>
      <c r="B167" s="24" t="n">
        <f aca="false">IF($A167="","",EDATE('Interest-Only Calculator'!$C$11,$A167-1))</f>
        <v>51196</v>
      </c>
      <c r="C167" s="25" t="str">
        <f aca="false">IF($A167="","",IF($A167&lt;='Interest-Only Calculator'!$C$17,"Interest-Only","Amortizing"))</f>
        <v>Amortizing</v>
      </c>
      <c r="D167" s="26" t="n">
        <f aca="false">IF($A167="","",J166)</f>
        <v>327518.052262536</v>
      </c>
      <c r="E167" s="26" t="n">
        <f aca="false">IF($A167="","",D167*'Interest-Only Calculator'!$C$16)</f>
        <v>1774.05611642207</v>
      </c>
      <c r="F167" s="26" t="n">
        <f aca="false">IF($A167="","",IF($A167&lt;='Interest-Only Calculator'!$C$17,E167,MIN('Amortization Schedule'!$M$3,D167+E167)))</f>
        <v>2700.82864539056</v>
      </c>
      <c r="G167" s="26" t="n">
        <f aca="false">IF($A167="","",IF($A167&lt;='Interest-Only Calculator'!$C$17,MIN('Interest-Only Calculator'!$C$12,MAX(D167,0)),MIN('Interest-Only Calculator'!$C$13,MAX(D167-(F167-E167),0))))</f>
        <v>0</v>
      </c>
      <c r="H167" s="26" t="n">
        <f aca="false">IF($A167="","",F167+G167)</f>
        <v>2700.82864539056</v>
      </c>
      <c r="I167" s="26" t="n">
        <f aca="false">IF($A167="","",H167-E167)</f>
        <v>926.772528968489</v>
      </c>
      <c r="J167" s="26" t="n">
        <f aca="false">IF($A167="","",MAX(D167-I167,0))</f>
        <v>326591.279733567</v>
      </c>
    </row>
    <row r="168" customFormat="false" ht="15" hidden="false" customHeight="false" outlineLevel="0" collapsed="false">
      <c r="A168" s="28" t="n">
        <f aca="false">IF($A167="","",IF(AND(ISNUMBER($J167),$J167&gt;0.005,$A167+1&lt;=('Interest-Only Calculator'!$C$17+'Interest-Only Calculator'!$C$18)),$A167+1,""))</f>
        <v>164</v>
      </c>
      <c r="B168" s="29" t="n">
        <f aca="false">IF($A168="","",EDATE('Interest-Only Calculator'!$C$11,$A168-1))</f>
        <v>51227</v>
      </c>
      <c r="C168" s="30" t="str">
        <f aca="false">IF($A168="","",IF($A168&lt;='Interest-Only Calculator'!$C$17,"Interest-Only","Amortizing"))</f>
        <v>Amortizing</v>
      </c>
      <c r="D168" s="31" t="n">
        <f aca="false">IF($A168="","",J167)</f>
        <v>326591.279733567</v>
      </c>
      <c r="E168" s="31" t="n">
        <f aca="false">IF($A168="","",D168*'Interest-Only Calculator'!$C$16)</f>
        <v>1769.03609855682</v>
      </c>
      <c r="F168" s="31" t="n">
        <f aca="false">IF($A168="","",IF($A168&lt;='Interest-Only Calculator'!$C$17,E168,MIN('Amortization Schedule'!$M$3,D168+E168)))</f>
        <v>2700.82864539056</v>
      </c>
      <c r="G168" s="31" t="n">
        <f aca="false">IF($A168="","",IF($A168&lt;='Interest-Only Calculator'!$C$17,MIN('Interest-Only Calculator'!$C$12,MAX(D168,0)),MIN('Interest-Only Calculator'!$C$13,MAX(D168-(F168-E168),0))))</f>
        <v>0</v>
      </c>
      <c r="H168" s="31" t="n">
        <f aca="false">IF($A168="","",F168+G168)</f>
        <v>2700.82864539056</v>
      </c>
      <c r="I168" s="31" t="n">
        <f aca="false">IF($A168="","",H168-E168)</f>
        <v>931.792546833735</v>
      </c>
      <c r="J168" s="31" t="n">
        <f aca="false">IF($A168="","",MAX(D168-I168,0))</f>
        <v>325659.487186734</v>
      </c>
    </row>
    <row r="169" customFormat="false" ht="15" hidden="false" customHeight="false" outlineLevel="0" collapsed="false">
      <c r="A169" s="23" t="n">
        <f aca="false">IF($A168="","",IF(AND(ISNUMBER($J168),$J168&gt;0.005,$A168+1&lt;=('Interest-Only Calculator'!$C$17+'Interest-Only Calculator'!$C$18)),$A168+1,""))</f>
        <v>165</v>
      </c>
      <c r="B169" s="24" t="n">
        <f aca="false">IF($A169="","",EDATE('Interest-Only Calculator'!$C$11,$A169-1))</f>
        <v>51257</v>
      </c>
      <c r="C169" s="25" t="str">
        <f aca="false">IF($A169="","",IF($A169&lt;='Interest-Only Calculator'!$C$17,"Interest-Only","Amortizing"))</f>
        <v>Amortizing</v>
      </c>
      <c r="D169" s="26" t="n">
        <f aca="false">IF($A169="","",J168)</f>
        <v>325659.487186734</v>
      </c>
      <c r="E169" s="26" t="n">
        <f aca="false">IF($A169="","",D169*'Interest-Only Calculator'!$C$16)</f>
        <v>1763.98888892814</v>
      </c>
      <c r="F169" s="26" t="n">
        <f aca="false">IF($A169="","",IF($A169&lt;='Interest-Only Calculator'!$C$17,E169,MIN('Amortization Schedule'!$M$3,D169+E169)))</f>
        <v>2700.82864539056</v>
      </c>
      <c r="G169" s="26" t="n">
        <f aca="false">IF($A169="","",IF($A169&lt;='Interest-Only Calculator'!$C$17,MIN('Interest-Only Calculator'!$C$12,MAX(D169,0)),MIN('Interest-Only Calculator'!$C$13,MAX(D169-(F169-E169),0))))</f>
        <v>0</v>
      </c>
      <c r="H169" s="26" t="n">
        <f aca="false">IF($A169="","",F169+G169)</f>
        <v>2700.82864539056</v>
      </c>
      <c r="I169" s="26" t="n">
        <f aca="false">IF($A169="","",H169-E169)</f>
        <v>936.839756462418</v>
      </c>
      <c r="J169" s="26" t="n">
        <f aca="false">IF($A169="","",MAX(D169-I169,0))</f>
        <v>324722.647430271</v>
      </c>
    </row>
    <row r="170" customFormat="false" ht="15" hidden="false" customHeight="false" outlineLevel="0" collapsed="false">
      <c r="A170" s="28" t="n">
        <f aca="false">IF($A169="","",IF(AND(ISNUMBER($J169),$J169&gt;0.005,$A169+1&lt;=('Interest-Only Calculator'!$C$17+'Interest-Only Calculator'!$C$18)),$A169+1,""))</f>
        <v>166</v>
      </c>
      <c r="B170" s="29" t="n">
        <f aca="false">IF($A170="","",EDATE('Interest-Only Calculator'!$C$11,$A170-1))</f>
        <v>51288</v>
      </c>
      <c r="C170" s="30" t="str">
        <f aca="false">IF($A170="","",IF($A170&lt;='Interest-Only Calculator'!$C$17,"Interest-Only","Amortizing"))</f>
        <v>Amortizing</v>
      </c>
      <c r="D170" s="31" t="n">
        <f aca="false">IF($A170="","",J169)</f>
        <v>324722.647430271</v>
      </c>
      <c r="E170" s="31" t="n">
        <f aca="false">IF($A170="","",D170*'Interest-Only Calculator'!$C$16)</f>
        <v>1758.9143402473</v>
      </c>
      <c r="F170" s="31" t="n">
        <f aca="false">IF($A170="","",IF($A170&lt;='Interest-Only Calculator'!$C$17,E170,MIN('Amortization Schedule'!$M$3,D170+E170)))</f>
        <v>2700.82864539056</v>
      </c>
      <c r="G170" s="31" t="n">
        <f aca="false">IF($A170="","",IF($A170&lt;='Interest-Only Calculator'!$C$17,MIN('Interest-Only Calculator'!$C$12,MAX(D170,0)),MIN('Interest-Only Calculator'!$C$13,MAX(D170-(F170-E170),0))))</f>
        <v>0</v>
      </c>
      <c r="H170" s="31" t="n">
        <f aca="false">IF($A170="","",F170+G170)</f>
        <v>2700.82864539056</v>
      </c>
      <c r="I170" s="31" t="n">
        <f aca="false">IF($A170="","",H170-E170)</f>
        <v>941.914305143256</v>
      </c>
      <c r="J170" s="31" t="n">
        <f aca="false">IF($A170="","",MAX(D170-I170,0))</f>
        <v>323780.733125128</v>
      </c>
    </row>
    <row r="171" customFormat="false" ht="15" hidden="false" customHeight="false" outlineLevel="0" collapsed="false">
      <c r="A171" s="23" t="n">
        <f aca="false">IF($A170="","",IF(AND(ISNUMBER($J170),$J170&gt;0.005,$A170+1&lt;=('Interest-Only Calculator'!$C$17+'Interest-Only Calculator'!$C$18)),$A170+1,""))</f>
        <v>167</v>
      </c>
      <c r="B171" s="24" t="n">
        <f aca="false">IF($A171="","",EDATE('Interest-Only Calculator'!$C$11,$A171-1))</f>
        <v>51318</v>
      </c>
      <c r="C171" s="25" t="str">
        <f aca="false">IF($A171="","",IF($A171&lt;='Interest-Only Calculator'!$C$17,"Interest-Only","Amortizing"))</f>
        <v>Amortizing</v>
      </c>
      <c r="D171" s="26" t="n">
        <f aca="false">IF($A171="","",J170)</f>
        <v>323780.733125128</v>
      </c>
      <c r="E171" s="26" t="n">
        <f aca="false">IF($A171="","",D171*'Interest-Only Calculator'!$C$16)</f>
        <v>1753.81230442778</v>
      </c>
      <c r="F171" s="26" t="n">
        <f aca="false">IF($A171="","",IF($A171&lt;='Interest-Only Calculator'!$C$17,E171,MIN('Amortization Schedule'!$M$3,D171+E171)))</f>
        <v>2700.82864539056</v>
      </c>
      <c r="G171" s="26" t="n">
        <f aca="false">IF($A171="","",IF($A171&lt;='Interest-Only Calculator'!$C$17,MIN('Interest-Only Calculator'!$C$12,MAX(D171,0)),MIN('Interest-Only Calculator'!$C$13,MAX(D171-(F171-E171),0))))</f>
        <v>0</v>
      </c>
      <c r="H171" s="26" t="n">
        <f aca="false">IF($A171="","",F171+G171)</f>
        <v>2700.82864539056</v>
      </c>
      <c r="I171" s="26" t="n">
        <f aca="false">IF($A171="","",H171-E171)</f>
        <v>947.016340962782</v>
      </c>
      <c r="J171" s="26" t="n">
        <f aca="false">IF($A171="","",MAX(D171-I171,0))</f>
        <v>322833.716784165</v>
      </c>
    </row>
    <row r="172" customFormat="false" ht="15" hidden="false" customHeight="false" outlineLevel="0" collapsed="false">
      <c r="A172" s="28" t="n">
        <f aca="false">IF($A171="","",IF(AND(ISNUMBER($J171),$J171&gt;0.005,$A171+1&lt;=('Interest-Only Calculator'!$C$17+'Interest-Only Calculator'!$C$18)),$A171+1,""))</f>
        <v>168</v>
      </c>
      <c r="B172" s="29" t="n">
        <f aca="false">IF($A172="","",EDATE('Interest-Only Calculator'!$C$11,$A172-1))</f>
        <v>51349</v>
      </c>
      <c r="C172" s="30" t="str">
        <f aca="false">IF($A172="","",IF($A172&lt;='Interest-Only Calculator'!$C$17,"Interest-Only","Amortizing"))</f>
        <v>Amortizing</v>
      </c>
      <c r="D172" s="31" t="n">
        <f aca="false">IF($A172="","",J171)</f>
        <v>322833.716784165</v>
      </c>
      <c r="E172" s="31" t="n">
        <f aca="false">IF($A172="","",D172*'Interest-Only Calculator'!$C$16)</f>
        <v>1748.6826325809</v>
      </c>
      <c r="F172" s="31" t="n">
        <f aca="false">IF($A172="","",IF($A172&lt;='Interest-Only Calculator'!$C$17,E172,MIN('Amortization Schedule'!$M$3,D172+E172)))</f>
        <v>2700.82864539056</v>
      </c>
      <c r="G172" s="31" t="n">
        <f aca="false">IF($A172="","",IF($A172&lt;='Interest-Only Calculator'!$C$17,MIN('Interest-Only Calculator'!$C$12,MAX(D172,0)),MIN('Interest-Only Calculator'!$C$13,MAX(D172-(F172-E172),0))))</f>
        <v>0</v>
      </c>
      <c r="H172" s="31" t="n">
        <f aca="false">IF($A172="","",F172+G172)</f>
        <v>2700.82864539056</v>
      </c>
      <c r="I172" s="31" t="n">
        <f aca="false">IF($A172="","",H172-E172)</f>
        <v>952.146012809663</v>
      </c>
      <c r="J172" s="31" t="n">
        <f aca="false">IF($A172="","",MAX(D172-I172,0))</f>
        <v>321881.570771356</v>
      </c>
    </row>
    <row r="173" customFormat="false" ht="15" hidden="false" customHeight="false" outlineLevel="0" collapsed="false">
      <c r="A173" s="23" t="n">
        <f aca="false">IF($A172="","",IF(AND(ISNUMBER($J172),$J172&gt;0.005,$A172+1&lt;=('Interest-Only Calculator'!$C$17+'Interest-Only Calculator'!$C$18)),$A172+1,""))</f>
        <v>169</v>
      </c>
      <c r="B173" s="24" t="n">
        <f aca="false">IF($A173="","",EDATE('Interest-Only Calculator'!$C$11,$A173-1))</f>
        <v>51380</v>
      </c>
      <c r="C173" s="25" t="str">
        <f aca="false">IF($A173="","",IF($A173&lt;='Interest-Only Calculator'!$C$17,"Interest-Only","Amortizing"))</f>
        <v>Amortizing</v>
      </c>
      <c r="D173" s="26" t="n">
        <f aca="false">IF($A173="","",J172)</f>
        <v>321881.570771356</v>
      </c>
      <c r="E173" s="26" t="n">
        <f aca="false">IF($A173="","",D173*'Interest-Only Calculator'!$C$16)</f>
        <v>1743.52517501151</v>
      </c>
      <c r="F173" s="26" t="n">
        <f aca="false">IF($A173="","",IF($A173&lt;='Interest-Only Calculator'!$C$17,E173,MIN('Amortization Schedule'!$M$3,D173+E173)))</f>
        <v>2700.82864539056</v>
      </c>
      <c r="G173" s="26" t="n">
        <f aca="false">IF($A173="","",IF($A173&lt;='Interest-Only Calculator'!$C$17,MIN('Interest-Only Calculator'!$C$12,MAX(D173,0)),MIN('Interest-Only Calculator'!$C$13,MAX(D173-(F173-E173),0))))</f>
        <v>0</v>
      </c>
      <c r="H173" s="26" t="n">
        <f aca="false">IF($A173="","",F173+G173)</f>
        <v>2700.82864539056</v>
      </c>
      <c r="I173" s="26" t="n">
        <f aca="false">IF($A173="","",H173-E173)</f>
        <v>957.303470379049</v>
      </c>
      <c r="J173" s="26" t="n">
        <f aca="false">IF($A173="","",MAX(D173-I173,0))</f>
        <v>320924.267300977</v>
      </c>
    </row>
    <row r="174" customFormat="false" ht="15" hidden="false" customHeight="false" outlineLevel="0" collapsed="false">
      <c r="A174" s="28" t="n">
        <f aca="false">IF($A173="","",IF(AND(ISNUMBER($J173),$J173&gt;0.005,$A173+1&lt;=('Interest-Only Calculator'!$C$17+'Interest-Only Calculator'!$C$18)),$A173+1,""))</f>
        <v>170</v>
      </c>
      <c r="B174" s="29" t="n">
        <f aca="false">IF($A174="","",EDATE('Interest-Only Calculator'!$C$11,$A174-1))</f>
        <v>51410</v>
      </c>
      <c r="C174" s="30" t="str">
        <f aca="false">IF($A174="","",IF($A174&lt;='Interest-Only Calculator'!$C$17,"Interest-Only","Amortizing"))</f>
        <v>Amortizing</v>
      </c>
      <c r="D174" s="31" t="n">
        <f aca="false">IF($A174="","",J173)</f>
        <v>320924.267300977</v>
      </c>
      <c r="E174" s="31" t="n">
        <f aca="false">IF($A174="","",D174*'Interest-Only Calculator'!$C$16)</f>
        <v>1738.33978121362</v>
      </c>
      <c r="F174" s="31" t="n">
        <f aca="false">IF($A174="","",IF($A174&lt;='Interest-Only Calculator'!$C$17,E174,MIN('Amortization Schedule'!$M$3,D174+E174)))</f>
        <v>2700.82864539056</v>
      </c>
      <c r="G174" s="31" t="n">
        <f aca="false">IF($A174="","",IF($A174&lt;='Interest-Only Calculator'!$C$17,MIN('Interest-Only Calculator'!$C$12,MAX(D174,0)),MIN('Interest-Only Calculator'!$C$13,MAX(D174-(F174-E174),0))))</f>
        <v>0</v>
      </c>
      <c r="H174" s="31" t="n">
        <f aca="false">IF($A174="","",F174+G174)</f>
        <v>2700.82864539056</v>
      </c>
      <c r="I174" s="31" t="n">
        <f aca="false">IF($A174="","",H174-E174)</f>
        <v>962.488864176935</v>
      </c>
      <c r="J174" s="31" t="n">
        <f aca="false">IF($A174="","",MAX(D174-I174,0))</f>
        <v>319961.7784368</v>
      </c>
    </row>
    <row r="175" customFormat="false" ht="15" hidden="false" customHeight="false" outlineLevel="0" collapsed="false">
      <c r="A175" s="23" t="n">
        <f aca="false">IF($A174="","",IF(AND(ISNUMBER($J174),$J174&gt;0.005,$A174+1&lt;=('Interest-Only Calculator'!$C$17+'Interest-Only Calculator'!$C$18)),$A174+1,""))</f>
        <v>171</v>
      </c>
      <c r="B175" s="24" t="n">
        <f aca="false">IF($A175="","",EDATE('Interest-Only Calculator'!$C$11,$A175-1))</f>
        <v>51441</v>
      </c>
      <c r="C175" s="25" t="str">
        <f aca="false">IF($A175="","",IF($A175&lt;='Interest-Only Calculator'!$C$17,"Interest-Only","Amortizing"))</f>
        <v>Amortizing</v>
      </c>
      <c r="D175" s="26" t="n">
        <f aca="false">IF($A175="","",J174)</f>
        <v>319961.7784368</v>
      </c>
      <c r="E175" s="26" t="n">
        <f aca="false">IF($A175="","",D175*'Interest-Only Calculator'!$C$16)</f>
        <v>1733.126299866</v>
      </c>
      <c r="F175" s="26" t="n">
        <f aca="false">IF($A175="","",IF($A175&lt;='Interest-Only Calculator'!$C$17,E175,MIN('Amortization Schedule'!$M$3,D175+E175)))</f>
        <v>2700.82864539056</v>
      </c>
      <c r="G175" s="26" t="n">
        <f aca="false">IF($A175="","",IF($A175&lt;='Interest-Only Calculator'!$C$17,MIN('Interest-Only Calculator'!$C$12,MAX(D175,0)),MIN('Interest-Only Calculator'!$C$13,MAX(D175-(F175-E175),0))))</f>
        <v>0</v>
      </c>
      <c r="H175" s="26" t="n">
        <f aca="false">IF($A175="","",F175+G175)</f>
        <v>2700.82864539056</v>
      </c>
      <c r="I175" s="26" t="n">
        <f aca="false">IF($A175="","",H175-E175)</f>
        <v>967.70234552456</v>
      </c>
      <c r="J175" s="26" t="n">
        <f aca="false">IF($A175="","",MAX(D175-I175,0))</f>
        <v>318994.076091275</v>
      </c>
    </row>
    <row r="176" customFormat="false" ht="15" hidden="false" customHeight="false" outlineLevel="0" collapsed="false">
      <c r="A176" s="28" t="n">
        <f aca="false">IF($A175="","",IF(AND(ISNUMBER($J175),$J175&gt;0.005,$A175+1&lt;=('Interest-Only Calculator'!$C$17+'Interest-Only Calculator'!$C$18)),$A175+1,""))</f>
        <v>172</v>
      </c>
      <c r="B176" s="29" t="n">
        <f aca="false">IF($A176="","",EDATE('Interest-Only Calculator'!$C$11,$A176-1))</f>
        <v>51471</v>
      </c>
      <c r="C176" s="30" t="str">
        <f aca="false">IF($A176="","",IF($A176&lt;='Interest-Only Calculator'!$C$17,"Interest-Only","Amortizing"))</f>
        <v>Amortizing</v>
      </c>
      <c r="D176" s="31" t="n">
        <f aca="false">IF($A176="","",J175)</f>
        <v>318994.076091275</v>
      </c>
      <c r="E176" s="31" t="n">
        <f aca="false">IF($A176="","",D176*'Interest-Only Calculator'!$C$16)</f>
        <v>1727.88457882774</v>
      </c>
      <c r="F176" s="31" t="n">
        <f aca="false">IF($A176="","",IF($A176&lt;='Interest-Only Calculator'!$C$17,E176,MIN('Amortization Schedule'!$M$3,D176+E176)))</f>
        <v>2700.82864539056</v>
      </c>
      <c r="G176" s="31" t="n">
        <f aca="false">IF($A176="","",IF($A176&lt;='Interest-Only Calculator'!$C$17,MIN('Interest-Only Calculator'!$C$12,MAX(D176,0)),MIN('Interest-Only Calculator'!$C$13,MAX(D176-(F176-E176),0))))</f>
        <v>0</v>
      </c>
      <c r="H176" s="31" t="n">
        <f aca="false">IF($A176="","",F176+G176)</f>
        <v>2700.82864539056</v>
      </c>
      <c r="I176" s="31" t="n">
        <f aca="false">IF($A176="","",H176-E176)</f>
        <v>972.944066562818</v>
      </c>
      <c r="J176" s="31" t="n">
        <f aca="false">IF($A176="","",MAX(D176-I176,0))</f>
        <v>318021.132024712</v>
      </c>
    </row>
    <row r="177" customFormat="false" ht="15" hidden="false" customHeight="false" outlineLevel="0" collapsed="false">
      <c r="A177" s="23" t="n">
        <f aca="false">IF($A176="","",IF(AND(ISNUMBER($J176),$J176&gt;0.005,$A176+1&lt;=('Interest-Only Calculator'!$C$17+'Interest-Only Calculator'!$C$18)),$A176+1,""))</f>
        <v>173</v>
      </c>
      <c r="B177" s="24" t="n">
        <f aca="false">IF($A177="","",EDATE('Interest-Only Calculator'!$C$11,$A177-1))</f>
        <v>51502</v>
      </c>
      <c r="C177" s="25" t="str">
        <f aca="false">IF($A177="","",IF($A177&lt;='Interest-Only Calculator'!$C$17,"Interest-Only","Amortizing"))</f>
        <v>Amortizing</v>
      </c>
      <c r="D177" s="26" t="n">
        <f aca="false">IF($A177="","",J176)</f>
        <v>318021.132024712</v>
      </c>
      <c r="E177" s="26" t="n">
        <f aca="false">IF($A177="","",D177*'Interest-Only Calculator'!$C$16)</f>
        <v>1722.61446513386</v>
      </c>
      <c r="F177" s="26" t="n">
        <f aca="false">IF($A177="","",IF($A177&lt;='Interest-Only Calculator'!$C$17,E177,MIN('Amortization Schedule'!$M$3,D177+E177)))</f>
        <v>2700.82864539056</v>
      </c>
      <c r="G177" s="26" t="n">
        <f aca="false">IF($A177="","",IF($A177&lt;='Interest-Only Calculator'!$C$17,MIN('Interest-Only Calculator'!$C$12,MAX(D177,0)),MIN('Interest-Only Calculator'!$C$13,MAX(D177-(F177-E177),0))))</f>
        <v>0</v>
      </c>
      <c r="H177" s="26" t="n">
        <f aca="false">IF($A177="","",F177+G177)</f>
        <v>2700.82864539056</v>
      </c>
      <c r="I177" s="26" t="n">
        <f aca="false">IF($A177="","",H177-E177)</f>
        <v>978.2141802567</v>
      </c>
      <c r="J177" s="26" t="n">
        <f aca="false">IF($A177="","",MAX(D177-I177,0))</f>
        <v>317042.917844456</v>
      </c>
    </row>
    <row r="178" customFormat="false" ht="15" hidden="false" customHeight="false" outlineLevel="0" collapsed="false">
      <c r="A178" s="28" t="n">
        <f aca="false">IF($A177="","",IF(AND(ISNUMBER($J177),$J177&gt;0.005,$A177+1&lt;=('Interest-Only Calculator'!$C$17+'Interest-Only Calculator'!$C$18)),$A177+1,""))</f>
        <v>174</v>
      </c>
      <c r="B178" s="29" t="n">
        <f aca="false">IF($A178="","",EDATE('Interest-Only Calculator'!$C$11,$A178-1))</f>
        <v>51533</v>
      </c>
      <c r="C178" s="30" t="str">
        <f aca="false">IF($A178="","",IF($A178&lt;='Interest-Only Calculator'!$C$17,"Interest-Only","Amortizing"))</f>
        <v>Amortizing</v>
      </c>
      <c r="D178" s="31" t="n">
        <f aca="false">IF($A178="","",J177)</f>
        <v>317042.917844456</v>
      </c>
      <c r="E178" s="31" t="n">
        <f aca="false">IF($A178="","",D178*'Interest-Only Calculator'!$C$16)</f>
        <v>1717.3158049908</v>
      </c>
      <c r="F178" s="31" t="n">
        <f aca="false">IF($A178="","",IF($A178&lt;='Interest-Only Calculator'!$C$17,E178,MIN('Amortization Schedule'!$M$3,D178+E178)))</f>
        <v>2700.82864539056</v>
      </c>
      <c r="G178" s="31" t="n">
        <f aca="false">IF($A178="","",IF($A178&lt;='Interest-Only Calculator'!$C$17,MIN('Interest-Only Calculator'!$C$12,MAX(D178,0)),MIN('Interest-Only Calculator'!$C$13,MAX(D178-(F178-E178),0))))</f>
        <v>0</v>
      </c>
      <c r="H178" s="31" t="n">
        <f aca="false">IF($A178="","",F178+G178)</f>
        <v>2700.82864539056</v>
      </c>
      <c r="I178" s="31" t="n">
        <f aca="false">IF($A178="","",H178-E178)</f>
        <v>983.512840399757</v>
      </c>
      <c r="J178" s="31" t="n">
        <f aca="false">IF($A178="","",MAX(D178-I178,0))</f>
        <v>316059.405004056</v>
      </c>
    </row>
    <row r="179" customFormat="false" ht="15" hidden="false" customHeight="false" outlineLevel="0" collapsed="false">
      <c r="A179" s="23" t="n">
        <f aca="false">IF($A178="","",IF(AND(ISNUMBER($J178),$J178&gt;0.005,$A178+1&lt;=('Interest-Only Calculator'!$C$17+'Interest-Only Calculator'!$C$18)),$A178+1,""))</f>
        <v>175</v>
      </c>
      <c r="B179" s="24" t="n">
        <f aca="false">IF($A179="","",EDATE('Interest-Only Calculator'!$C$11,$A179-1))</f>
        <v>51561</v>
      </c>
      <c r="C179" s="25" t="str">
        <f aca="false">IF($A179="","",IF($A179&lt;='Interest-Only Calculator'!$C$17,"Interest-Only","Amortizing"))</f>
        <v>Amortizing</v>
      </c>
      <c r="D179" s="26" t="n">
        <f aca="false">IF($A179="","",J178)</f>
        <v>316059.405004056</v>
      </c>
      <c r="E179" s="26" t="n">
        <f aca="false">IF($A179="","",D179*'Interest-Only Calculator'!$C$16)</f>
        <v>1711.98844377197</v>
      </c>
      <c r="F179" s="26" t="n">
        <f aca="false">IF($A179="","",IF($A179&lt;='Interest-Only Calculator'!$C$17,E179,MIN('Amortization Schedule'!$M$3,D179+E179)))</f>
        <v>2700.82864539056</v>
      </c>
      <c r="G179" s="26" t="n">
        <f aca="false">IF($A179="","",IF($A179&lt;='Interest-Only Calculator'!$C$17,MIN('Interest-Only Calculator'!$C$12,MAX(D179,0)),MIN('Interest-Only Calculator'!$C$13,MAX(D179-(F179-E179),0))))</f>
        <v>0</v>
      </c>
      <c r="H179" s="26" t="n">
        <f aca="false">IF($A179="","",F179+G179)</f>
        <v>2700.82864539056</v>
      </c>
      <c r="I179" s="26" t="n">
        <f aca="false">IF($A179="","",H179-E179)</f>
        <v>988.840201618589</v>
      </c>
      <c r="J179" s="26" t="n">
        <f aca="false">IF($A179="","",MAX(D179-I179,0))</f>
        <v>315070.564802437</v>
      </c>
    </row>
    <row r="180" customFormat="false" ht="15" hidden="false" customHeight="false" outlineLevel="0" collapsed="false">
      <c r="A180" s="28" t="n">
        <f aca="false">IF($A179="","",IF(AND(ISNUMBER($J179),$J179&gt;0.005,$A179+1&lt;=('Interest-Only Calculator'!$C$17+'Interest-Only Calculator'!$C$18)),$A179+1,""))</f>
        <v>176</v>
      </c>
      <c r="B180" s="29" t="n">
        <f aca="false">IF($A180="","",EDATE('Interest-Only Calculator'!$C$11,$A180-1))</f>
        <v>51592</v>
      </c>
      <c r="C180" s="30" t="str">
        <f aca="false">IF($A180="","",IF($A180&lt;='Interest-Only Calculator'!$C$17,"Interest-Only","Amortizing"))</f>
        <v>Amortizing</v>
      </c>
      <c r="D180" s="31" t="n">
        <f aca="false">IF($A180="","",J179)</f>
        <v>315070.564802437</v>
      </c>
      <c r="E180" s="31" t="n">
        <f aca="false">IF($A180="","",D180*'Interest-Only Calculator'!$C$16)</f>
        <v>1706.6322260132</v>
      </c>
      <c r="F180" s="31" t="n">
        <f aca="false">IF($A180="","",IF($A180&lt;='Interest-Only Calculator'!$C$17,E180,MIN('Amortization Schedule'!$M$3,D180+E180)))</f>
        <v>2700.82864539056</v>
      </c>
      <c r="G180" s="31" t="n">
        <f aca="false">IF($A180="","",IF($A180&lt;='Interest-Only Calculator'!$C$17,MIN('Interest-Only Calculator'!$C$12,MAX(D180,0)),MIN('Interest-Only Calculator'!$C$13,MAX(D180-(F180-E180),0))))</f>
        <v>0</v>
      </c>
      <c r="H180" s="31" t="n">
        <f aca="false">IF($A180="","",F180+G180)</f>
        <v>2700.82864539056</v>
      </c>
      <c r="I180" s="31" t="n">
        <f aca="false">IF($A180="","",H180-E180)</f>
        <v>994.196419377357</v>
      </c>
      <c r="J180" s="31" t="n">
        <f aca="false">IF($A180="","",MAX(D180-I180,0))</f>
        <v>314076.36838306</v>
      </c>
    </row>
    <row r="181" customFormat="false" ht="15" hidden="false" customHeight="false" outlineLevel="0" collapsed="false">
      <c r="A181" s="23" t="n">
        <f aca="false">IF($A180="","",IF(AND(ISNUMBER($J180),$J180&gt;0.005,$A180+1&lt;=('Interest-Only Calculator'!$C$17+'Interest-Only Calculator'!$C$18)),$A180+1,""))</f>
        <v>177</v>
      </c>
      <c r="B181" s="24" t="n">
        <f aca="false">IF($A181="","",EDATE('Interest-Only Calculator'!$C$11,$A181-1))</f>
        <v>51622</v>
      </c>
      <c r="C181" s="25" t="str">
        <f aca="false">IF($A181="","",IF($A181&lt;='Interest-Only Calculator'!$C$17,"Interest-Only","Amortizing"))</f>
        <v>Amortizing</v>
      </c>
      <c r="D181" s="26" t="n">
        <f aca="false">IF($A181="","",J180)</f>
        <v>314076.36838306</v>
      </c>
      <c r="E181" s="26" t="n">
        <f aca="false">IF($A181="","",D181*'Interest-Only Calculator'!$C$16)</f>
        <v>1701.24699540824</v>
      </c>
      <c r="F181" s="26" t="n">
        <f aca="false">IF($A181="","",IF($A181&lt;='Interest-Only Calculator'!$C$17,E181,MIN('Amortization Schedule'!$M$3,D181+E181)))</f>
        <v>2700.82864539056</v>
      </c>
      <c r="G181" s="26" t="n">
        <f aca="false">IF($A181="","",IF($A181&lt;='Interest-Only Calculator'!$C$17,MIN('Interest-Only Calculator'!$C$12,MAX(D181,0)),MIN('Interest-Only Calculator'!$C$13,MAX(D181-(F181-E181),0))))</f>
        <v>0</v>
      </c>
      <c r="H181" s="26" t="n">
        <f aca="false">IF($A181="","",F181+G181)</f>
        <v>2700.82864539056</v>
      </c>
      <c r="I181" s="26" t="n">
        <f aca="false">IF($A181="","",H181-E181)</f>
        <v>999.581649982318</v>
      </c>
      <c r="J181" s="26" t="n">
        <f aca="false">IF($A181="","",MAX(D181-I181,0))</f>
        <v>313076.786733078</v>
      </c>
    </row>
    <row r="182" customFormat="false" ht="15" hidden="false" customHeight="false" outlineLevel="0" collapsed="false">
      <c r="A182" s="28" t="n">
        <f aca="false">IF($A181="","",IF(AND(ISNUMBER($J181),$J181&gt;0.005,$A181+1&lt;=('Interest-Only Calculator'!$C$17+'Interest-Only Calculator'!$C$18)),$A181+1,""))</f>
        <v>178</v>
      </c>
      <c r="B182" s="29" t="n">
        <f aca="false">IF($A182="","",EDATE('Interest-Only Calculator'!$C$11,$A182-1))</f>
        <v>51653</v>
      </c>
      <c r="C182" s="30" t="str">
        <f aca="false">IF($A182="","",IF($A182&lt;='Interest-Only Calculator'!$C$17,"Interest-Only","Amortizing"))</f>
        <v>Amortizing</v>
      </c>
      <c r="D182" s="31" t="n">
        <f aca="false">IF($A182="","",J181)</f>
        <v>313076.786733078</v>
      </c>
      <c r="E182" s="31" t="n">
        <f aca="false">IF($A182="","",D182*'Interest-Only Calculator'!$C$16)</f>
        <v>1695.83259480417</v>
      </c>
      <c r="F182" s="31" t="n">
        <f aca="false">IF($A182="","",IF($A182&lt;='Interest-Only Calculator'!$C$17,E182,MIN('Amortization Schedule'!$M$3,D182+E182)))</f>
        <v>2700.82864539056</v>
      </c>
      <c r="G182" s="31" t="n">
        <f aca="false">IF($A182="","",IF($A182&lt;='Interest-Only Calculator'!$C$17,MIN('Interest-Only Calculator'!$C$12,MAX(D182,0)),MIN('Interest-Only Calculator'!$C$13,MAX(D182-(F182-E182),0))))</f>
        <v>0</v>
      </c>
      <c r="H182" s="31" t="n">
        <f aca="false">IF($A182="","",F182+G182)</f>
        <v>2700.82864539056</v>
      </c>
      <c r="I182" s="31" t="n">
        <f aca="false">IF($A182="","",H182-E182)</f>
        <v>1004.99605058639</v>
      </c>
      <c r="J182" s="31" t="n">
        <f aca="false">IF($A182="","",MAX(D182-I182,0))</f>
        <v>312071.790682491</v>
      </c>
    </row>
    <row r="183" customFormat="false" ht="15" hidden="false" customHeight="false" outlineLevel="0" collapsed="false">
      <c r="A183" s="23" t="n">
        <f aca="false">IF($A182="","",IF(AND(ISNUMBER($J182),$J182&gt;0.005,$A182+1&lt;=('Interest-Only Calculator'!$C$17+'Interest-Only Calculator'!$C$18)),$A182+1,""))</f>
        <v>179</v>
      </c>
      <c r="B183" s="24" t="n">
        <f aca="false">IF($A183="","",EDATE('Interest-Only Calculator'!$C$11,$A183-1))</f>
        <v>51683</v>
      </c>
      <c r="C183" s="25" t="str">
        <f aca="false">IF($A183="","",IF($A183&lt;='Interest-Only Calculator'!$C$17,"Interest-Only","Amortizing"))</f>
        <v>Amortizing</v>
      </c>
      <c r="D183" s="26" t="n">
        <f aca="false">IF($A183="","",J182)</f>
        <v>312071.790682491</v>
      </c>
      <c r="E183" s="26" t="n">
        <f aca="false">IF($A183="","",D183*'Interest-Only Calculator'!$C$16)</f>
        <v>1690.38886619683</v>
      </c>
      <c r="F183" s="26" t="n">
        <f aca="false">IF($A183="","",IF($A183&lt;='Interest-Only Calculator'!$C$17,E183,MIN('Amortization Schedule'!$M$3,D183+E183)))</f>
        <v>2700.82864539056</v>
      </c>
      <c r="G183" s="26" t="n">
        <f aca="false">IF($A183="","",IF($A183&lt;='Interest-Only Calculator'!$C$17,MIN('Interest-Only Calculator'!$C$12,MAX(D183,0)),MIN('Interest-Only Calculator'!$C$13,MAX(D183-(F183-E183),0))))</f>
        <v>0</v>
      </c>
      <c r="H183" s="26" t="n">
        <f aca="false">IF($A183="","",F183+G183)</f>
        <v>2700.82864539056</v>
      </c>
      <c r="I183" s="26" t="n">
        <f aca="false">IF($A183="","",H183-E183)</f>
        <v>1010.43977919373</v>
      </c>
      <c r="J183" s="26" t="n">
        <f aca="false">IF($A183="","",MAX(D183-I183,0))</f>
        <v>311061.350903297</v>
      </c>
    </row>
    <row r="184" customFormat="false" ht="15" hidden="false" customHeight="false" outlineLevel="0" collapsed="false">
      <c r="A184" s="28" t="n">
        <f aca="false">IF($A183="","",IF(AND(ISNUMBER($J183),$J183&gt;0.005,$A183+1&lt;=('Interest-Only Calculator'!$C$17+'Interest-Only Calculator'!$C$18)),$A183+1,""))</f>
        <v>180</v>
      </c>
      <c r="B184" s="29" t="n">
        <f aca="false">IF($A184="","",EDATE('Interest-Only Calculator'!$C$11,$A184-1))</f>
        <v>51714</v>
      </c>
      <c r="C184" s="30" t="str">
        <f aca="false">IF($A184="","",IF($A184&lt;='Interest-Only Calculator'!$C$17,"Interest-Only","Amortizing"))</f>
        <v>Amortizing</v>
      </c>
      <c r="D184" s="31" t="n">
        <f aca="false">IF($A184="","",J183)</f>
        <v>311061.350903297</v>
      </c>
      <c r="E184" s="31" t="n">
        <f aca="false">IF($A184="","",D184*'Interest-Only Calculator'!$C$16)</f>
        <v>1684.91565072619</v>
      </c>
      <c r="F184" s="31" t="n">
        <f aca="false">IF($A184="","",IF($A184&lt;='Interest-Only Calculator'!$C$17,E184,MIN('Amortization Schedule'!$M$3,D184+E184)))</f>
        <v>2700.82864539056</v>
      </c>
      <c r="G184" s="31" t="n">
        <f aca="false">IF($A184="","",IF($A184&lt;='Interest-Only Calculator'!$C$17,MIN('Interest-Only Calculator'!$C$12,MAX(D184,0)),MIN('Interest-Only Calculator'!$C$13,MAX(D184-(F184-E184),0))))</f>
        <v>0</v>
      </c>
      <c r="H184" s="31" t="n">
        <f aca="false">IF($A184="","",F184+G184)</f>
        <v>2700.82864539056</v>
      </c>
      <c r="I184" s="31" t="n">
        <f aca="false">IF($A184="","",H184-E184)</f>
        <v>1015.91299466436</v>
      </c>
      <c r="J184" s="31" t="n">
        <f aca="false">IF($A184="","",MAX(D184-I184,0))</f>
        <v>310045.437908633</v>
      </c>
    </row>
    <row r="185" customFormat="false" ht="15" hidden="false" customHeight="false" outlineLevel="0" collapsed="false">
      <c r="A185" s="23" t="n">
        <f aca="false">IF($A184="","",IF(AND(ISNUMBER($J184),$J184&gt;0.005,$A184+1&lt;=('Interest-Only Calculator'!$C$17+'Interest-Only Calculator'!$C$18)),$A184+1,""))</f>
        <v>181</v>
      </c>
      <c r="B185" s="24" t="n">
        <f aca="false">IF($A185="","",EDATE('Interest-Only Calculator'!$C$11,$A185-1))</f>
        <v>51745</v>
      </c>
      <c r="C185" s="25" t="str">
        <f aca="false">IF($A185="","",IF($A185&lt;='Interest-Only Calculator'!$C$17,"Interest-Only","Amortizing"))</f>
        <v>Amortizing</v>
      </c>
      <c r="D185" s="26" t="n">
        <f aca="false">IF($A185="","",J184)</f>
        <v>310045.437908633</v>
      </c>
      <c r="E185" s="26" t="n">
        <f aca="false">IF($A185="","",D185*'Interest-Only Calculator'!$C$16)</f>
        <v>1679.41278867176</v>
      </c>
      <c r="F185" s="26" t="n">
        <f aca="false">IF($A185="","",IF($A185&lt;='Interest-Only Calculator'!$C$17,E185,MIN('Amortization Schedule'!$M$3,D185+E185)))</f>
        <v>2700.82864539056</v>
      </c>
      <c r="G185" s="26" t="n">
        <f aca="false">IF($A185="","",IF($A185&lt;='Interest-Only Calculator'!$C$17,MIN('Interest-Only Calculator'!$C$12,MAX(D185,0)),MIN('Interest-Only Calculator'!$C$13,MAX(D185-(F185-E185),0))))</f>
        <v>0</v>
      </c>
      <c r="H185" s="26" t="n">
        <f aca="false">IF($A185="","",F185+G185)</f>
        <v>2700.82864539056</v>
      </c>
      <c r="I185" s="26" t="n">
        <f aca="false">IF($A185="","",H185-E185)</f>
        <v>1021.4158567188</v>
      </c>
      <c r="J185" s="26" t="n">
        <f aca="false">IF($A185="","",MAX(D185-I185,0))</f>
        <v>309024.022051914</v>
      </c>
    </row>
    <row r="186" customFormat="false" ht="15" hidden="false" customHeight="false" outlineLevel="0" collapsed="false">
      <c r="A186" s="28" t="n">
        <f aca="false">IF($A185="","",IF(AND(ISNUMBER($J185),$J185&gt;0.005,$A185+1&lt;=('Interest-Only Calculator'!$C$17+'Interest-Only Calculator'!$C$18)),$A185+1,""))</f>
        <v>182</v>
      </c>
      <c r="B186" s="29" t="n">
        <f aca="false">IF($A186="","",EDATE('Interest-Only Calculator'!$C$11,$A186-1))</f>
        <v>51775</v>
      </c>
      <c r="C186" s="30" t="str">
        <f aca="false">IF($A186="","",IF($A186&lt;='Interest-Only Calculator'!$C$17,"Interest-Only","Amortizing"))</f>
        <v>Amortizing</v>
      </c>
      <c r="D186" s="31" t="n">
        <f aca="false">IF($A186="","",J185)</f>
        <v>309024.022051914</v>
      </c>
      <c r="E186" s="31" t="n">
        <f aca="false">IF($A186="","",D186*'Interest-Only Calculator'!$C$16)</f>
        <v>1673.88011944787</v>
      </c>
      <c r="F186" s="31" t="n">
        <f aca="false">IF($A186="","",IF($A186&lt;='Interest-Only Calculator'!$C$17,E186,MIN('Amortization Schedule'!$M$3,D186+E186)))</f>
        <v>2700.82864539056</v>
      </c>
      <c r="G186" s="31" t="n">
        <f aca="false">IF($A186="","",IF($A186&lt;='Interest-Only Calculator'!$C$17,MIN('Interest-Only Calculator'!$C$12,MAX(D186,0)),MIN('Interest-Only Calculator'!$C$13,MAX(D186-(F186-E186),0))))</f>
        <v>0</v>
      </c>
      <c r="H186" s="31" t="n">
        <f aca="false">IF($A186="","",F186+G186)</f>
        <v>2700.82864539056</v>
      </c>
      <c r="I186" s="31" t="n">
        <f aca="false">IF($A186="","",H186-E186)</f>
        <v>1026.94852594269</v>
      </c>
      <c r="J186" s="31" t="n">
        <f aca="false">IF($A186="","",MAX(D186-I186,0))</f>
        <v>307997.073525972</v>
      </c>
    </row>
    <row r="187" customFormat="false" ht="15" hidden="false" customHeight="false" outlineLevel="0" collapsed="false">
      <c r="A187" s="23" t="n">
        <f aca="false">IF($A186="","",IF(AND(ISNUMBER($J186),$J186&gt;0.005,$A186+1&lt;=('Interest-Only Calculator'!$C$17+'Interest-Only Calculator'!$C$18)),$A186+1,""))</f>
        <v>183</v>
      </c>
      <c r="B187" s="24" t="n">
        <f aca="false">IF($A187="","",EDATE('Interest-Only Calculator'!$C$11,$A187-1))</f>
        <v>51806</v>
      </c>
      <c r="C187" s="25" t="str">
        <f aca="false">IF($A187="","",IF($A187&lt;='Interest-Only Calculator'!$C$17,"Interest-Only","Amortizing"))</f>
        <v>Amortizing</v>
      </c>
      <c r="D187" s="26" t="n">
        <f aca="false">IF($A187="","",J186)</f>
        <v>307997.073525972</v>
      </c>
      <c r="E187" s="26" t="n">
        <f aca="false">IF($A187="","",D187*'Interest-Only Calculator'!$C$16)</f>
        <v>1668.31748159901</v>
      </c>
      <c r="F187" s="26" t="n">
        <f aca="false">IF($A187="","",IF($A187&lt;='Interest-Only Calculator'!$C$17,E187,MIN('Amortization Schedule'!$M$3,D187+E187)))</f>
        <v>2700.82864539056</v>
      </c>
      <c r="G187" s="26" t="n">
        <f aca="false">IF($A187="","",IF($A187&lt;='Interest-Only Calculator'!$C$17,MIN('Interest-Only Calculator'!$C$12,MAX(D187,0)),MIN('Interest-Only Calculator'!$C$13,MAX(D187-(F187-E187),0))))</f>
        <v>0</v>
      </c>
      <c r="H187" s="26" t="n">
        <f aca="false">IF($A187="","",F187+G187)</f>
        <v>2700.82864539056</v>
      </c>
      <c r="I187" s="26" t="n">
        <f aca="false">IF($A187="","",H187-E187)</f>
        <v>1032.51116379155</v>
      </c>
      <c r="J187" s="26" t="n">
        <f aca="false">IF($A187="","",MAX(D187-I187,0))</f>
        <v>306964.56236218</v>
      </c>
    </row>
    <row r="188" customFormat="false" ht="15" hidden="false" customHeight="false" outlineLevel="0" collapsed="false">
      <c r="A188" s="28" t="n">
        <f aca="false">IF($A187="","",IF(AND(ISNUMBER($J187),$J187&gt;0.005,$A187+1&lt;=('Interest-Only Calculator'!$C$17+'Interest-Only Calculator'!$C$18)),$A187+1,""))</f>
        <v>184</v>
      </c>
      <c r="B188" s="29" t="n">
        <f aca="false">IF($A188="","",EDATE('Interest-Only Calculator'!$C$11,$A188-1))</f>
        <v>51836</v>
      </c>
      <c r="C188" s="30" t="str">
        <f aca="false">IF($A188="","",IF($A188&lt;='Interest-Only Calculator'!$C$17,"Interest-Only","Amortizing"))</f>
        <v>Amortizing</v>
      </c>
      <c r="D188" s="31" t="n">
        <f aca="false">IF($A188="","",J187)</f>
        <v>306964.56236218</v>
      </c>
      <c r="E188" s="31" t="n">
        <f aca="false">IF($A188="","",D188*'Interest-Only Calculator'!$C$16)</f>
        <v>1662.72471279514</v>
      </c>
      <c r="F188" s="31" t="n">
        <f aca="false">IF($A188="","",IF($A188&lt;='Interest-Only Calculator'!$C$17,E188,MIN('Amortization Schedule'!$M$3,D188+E188)))</f>
        <v>2700.82864539056</v>
      </c>
      <c r="G188" s="31" t="n">
        <f aca="false">IF($A188="","",IF($A188&lt;='Interest-Only Calculator'!$C$17,MIN('Interest-Only Calculator'!$C$12,MAX(D188,0)),MIN('Interest-Only Calculator'!$C$13,MAX(D188-(F188-E188),0))))</f>
        <v>0</v>
      </c>
      <c r="H188" s="31" t="n">
        <f aca="false">IF($A188="","",F188+G188)</f>
        <v>2700.82864539056</v>
      </c>
      <c r="I188" s="31" t="n">
        <f aca="false">IF($A188="","",H188-E188)</f>
        <v>1038.10393259542</v>
      </c>
      <c r="J188" s="31" t="n">
        <f aca="false">IF($A188="","",MAX(D188-I188,0))</f>
        <v>305926.458429585</v>
      </c>
    </row>
    <row r="189" customFormat="false" ht="15" hidden="false" customHeight="false" outlineLevel="0" collapsed="false">
      <c r="A189" s="23" t="n">
        <f aca="false">IF($A188="","",IF(AND(ISNUMBER($J188),$J188&gt;0.005,$A188+1&lt;=('Interest-Only Calculator'!$C$17+'Interest-Only Calculator'!$C$18)),$A188+1,""))</f>
        <v>185</v>
      </c>
      <c r="B189" s="24" t="n">
        <f aca="false">IF($A189="","",EDATE('Interest-Only Calculator'!$C$11,$A189-1))</f>
        <v>51867</v>
      </c>
      <c r="C189" s="25" t="str">
        <f aca="false">IF($A189="","",IF($A189&lt;='Interest-Only Calculator'!$C$17,"Interest-Only","Amortizing"))</f>
        <v>Amortizing</v>
      </c>
      <c r="D189" s="26" t="n">
        <f aca="false">IF($A189="","",J188)</f>
        <v>305926.458429585</v>
      </c>
      <c r="E189" s="26" t="n">
        <f aca="false">IF($A189="","",D189*'Interest-Only Calculator'!$C$16)</f>
        <v>1657.10164982692</v>
      </c>
      <c r="F189" s="26" t="n">
        <f aca="false">IF($A189="","",IF($A189&lt;='Interest-Only Calculator'!$C$17,E189,MIN('Amortization Schedule'!$M$3,D189+E189)))</f>
        <v>2700.82864539056</v>
      </c>
      <c r="G189" s="26" t="n">
        <f aca="false">IF($A189="","",IF($A189&lt;='Interest-Only Calculator'!$C$17,MIN('Interest-Only Calculator'!$C$12,MAX(D189,0)),MIN('Interest-Only Calculator'!$C$13,MAX(D189-(F189-E189),0))))</f>
        <v>0</v>
      </c>
      <c r="H189" s="26" t="n">
        <f aca="false">IF($A189="","",F189+G189)</f>
        <v>2700.82864539056</v>
      </c>
      <c r="I189" s="26" t="n">
        <f aca="false">IF($A189="","",H189-E189)</f>
        <v>1043.72699556364</v>
      </c>
      <c r="J189" s="26" t="n">
        <f aca="false">IF($A189="","",MAX(D189-I189,0))</f>
        <v>304882.731434021</v>
      </c>
    </row>
    <row r="190" customFormat="false" ht="15" hidden="false" customHeight="false" outlineLevel="0" collapsed="false">
      <c r="A190" s="28" t="n">
        <f aca="false">IF($A189="","",IF(AND(ISNUMBER($J189),$J189&gt;0.005,$A189+1&lt;=('Interest-Only Calculator'!$C$17+'Interest-Only Calculator'!$C$18)),$A189+1,""))</f>
        <v>186</v>
      </c>
      <c r="B190" s="29" t="n">
        <f aca="false">IF($A190="","",EDATE('Interest-Only Calculator'!$C$11,$A190-1))</f>
        <v>51898</v>
      </c>
      <c r="C190" s="30" t="str">
        <f aca="false">IF($A190="","",IF($A190&lt;='Interest-Only Calculator'!$C$17,"Interest-Only","Amortizing"))</f>
        <v>Amortizing</v>
      </c>
      <c r="D190" s="31" t="n">
        <f aca="false">IF($A190="","",J189)</f>
        <v>304882.731434021</v>
      </c>
      <c r="E190" s="31" t="n">
        <f aca="false">IF($A190="","",D190*'Interest-Only Calculator'!$C$16)</f>
        <v>1651.44812860095</v>
      </c>
      <c r="F190" s="31" t="n">
        <f aca="false">IF($A190="","",IF($A190&lt;='Interest-Only Calculator'!$C$17,E190,MIN('Amortization Schedule'!$M$3,D190+E190)))</f>
        <v>2700.82864539056</v>
      </c>
      <c r="G190" s="31" t="n">
        <f aca="false">IF($A190="","",IF($A190&lt;='Interest-Only Calculator'!$C$17,MIN('Interest-Only Calculator'!$C$12,MAX(D190,0)),MIN('Interest-Only Calculator'!$C$13,MAX(D190-(F190-E190),0))))</f>
        <v>0</v>
      </c>
      <c r="H190" s="31" t="n">
        <f aca="false">IF($A190="","",F190+G190)</f>
        <v>2700.82864539056</v>
      </c>
      <c r="I190" s="31" t="n">
        <f aca="false">IF($A190="","",H190-E190)</f>
        <v>1049.38051678961</v>
      </c>
      <c r="J190" s="31" t="n">
        <f aca="false">IF($A190="","",MAX(D190-I190,0))</f>
        <v>303833.350917231</v>
      </c>
    </row>
    <row r="191" customFormat="false" ht="15" hidden="false" customHeight="false" outlineLevel="0" collapsed="false">
      <c r="A191" s="23" t="n">
        <f aca="false">IF($A190="","",IF(AND(ISNUMBER($J190),$J190&gt;0.005,$A190+1&lt;=('Interest-Only Calculator'!$C$17+'Interest-Only Calculator'!$C$18)),$A190+1,""))</f>
        <v>187</v>
      </c>
      <c r="B191" s="24" t="n">
        <f aca="false">IF($A191="","",EDATE('Interest-Only Calculator'!$C$11,$A191-1))</f>
        <v>51926</v>
      </c>
      <c r="C191" s="25" t="str">
        <f aca="false">IF($A191="","",IF($A191&lt;='Interest-Only Calculator'!$C$17,"Interest-Only","Amortizing"))</f>
        <v>Amortizing</v>
      </c>
      <c r="D191" s="26" t="n">
        <f aca="false">IF($A191="","",J190)</f>
        <v>303833.350917231</v>
      </c>
      <c r="E191" s="26" t="n">
        <f aca="false">IF($A191="","",D191*'Interest-Only Calculator'!$C$16)</f>
        <v>1645.763984135</v>
      </c>
      <c r="F191" s="26" t="n">
        <f aca="false">IF($A191="","",IF($A191&lt;='Interest-Only Calculator'!$C$17,E191,MIN('Amortization Schedule'!$M$3,D191+E191)))</f>
        <v>2700.82864539056</v>
      </c>
      <c r="G191" s="26" t="n">
        <f aca="false">IF($A191="","",IF($A191&lt;='Interest-Only Calculator'!$C$17,MIN('Interest-Only Calculator'!$C$12,MAX(D191,0)),MIN('Interest-Only Calculator'!$C$13,MAX(D191-(F191-E191),0))))</f>
        <v>0</v>
      </c>
      <c r="H191" s="26" t="n">
        <f aca="false">IF($A191="","",F191+G191)</f>
        <v>2700.82864539056</v>
      </c>
      <c r="I191" s="26" t="n">
        <f aca="false">IF($A191="","",H191-E191)</f>
        <v>1055.06466125556</v>
      </c>
      <c r="J191" s="26" t="n">
        <f aca="false">IF($A191="","",MAX(D191-I191,0))</f>
        <v>302778.286255976</v>
      </c>
    </row>
    <row r="192" customFormat="false" ht="15" hidden="false" customHeight="false" outlineLevel="0" collapsed="false">
      <c r="A192" s="28" t="n">
        <f aca="false">IF($A191="","",IF(AND(ISNUMBER($J191),$J191&gt;0.005,$A191+1&lt;=('Interest-Only Calculator'!$C$17+'Interest-Only Calculator'!$C$18)),$A191+1,""))</f>
        <v>188</v>
      </c>
      <c r="B192" s="29" t="n">
        <f aca="false">IF($A192="","",EDATE('Interest-Only Calculator'!$C$11,$A192-1))</f>
        <v>51957</v>
      </c>
      <c r="C192" s="30" t="str">
        <f aca="false">IF($A192="","",IF($A192&lt;='Interest-Only Calculator'!$C$17,"Interest-Only","Amortizing"))</f>
        <v>Amortizing</v>
      </c>
      <c r="D192" s="31" t="n">
        <f aca="false">IF($A192="","",J191)</f>
        <v>302778.286255976</v>
      </c>
      <c r="E192" s="31" t="n">
        <f aca="false">IF($A192="","",D192*'Interest-Only Calculator'!$C$16)</f>
        <v>1640.0490505532</v>
      </c>
      <c r="F192" s="31" t="n">
        <f aca="false">IF($A192="","",IF($A192&lt;='Interest-Only Calculator'!$C$17,E192,MIN('Amortization Schedule'!$M$3,D192+E192)))</f>
        <v>2700.82864539056</v>
      </c>
      <c r="G192" s="31" t="n">
        <f aca="false">IF($A192="","",IF($A192&lt;='Interest-Only Calculator'!$C$17,MIN('Interest-Only Calculator'!$C$12,MAX(D192,0)),MIN('Interest-Only Calculator'!$C$13,MAX(D192-(F192-E192),0))))</f>
        <v>0</v>
      </c>
      <c r="H192" s="31" t="n">
        <f aca="false">IF($A192="","",F192+G192)</f>
        <v>2700.82864539056</v>
      </c>
      <c r="I192" s="31" t="n">
        <f aca="false">IF($A192="","",H192-E192)</f>
        <v>1060.77959483736</v>
      </c>
      <c r="J192" s="31" t="n">
        <f aca="false">IF($A192="","",MAX(D192-I192,0))</f>
        <v>301717.506661139</v>
      </c>
    </row>
    <row r="193" customFormat="false" ht="15" hidden="false" customHeight="false" outlineLevel="0" collapsed="false">
      <c r="A193" s="23" t="n">
        <f aca="false">IF($A192="","",IF(AND(ISNUMBER($J192),$J192&gt;0.005,$A192+1&lt;=('Interest-Only Calculator'!$C$17+'Interest-Only Calculator'!$C$18)),$A192+1,""))</f>
        <v>189</v>
      </c>
      <c r="B193" s="24" t="n">
        <f aca="false">IF($A193="","",EDATE('Interest-Only Calculator'!$C$11,$A193-1))</f>
        <v>51987</v>
      </c>
      <c r="C193" s="25" t="str">
        <f aca="false">IF($A193="","",IF($A193&lt;='Interest-Only Calculator'!$C$17,"Interest-Only","Amortizing"))</f>
        <v>Amortizing</v>
      </c>
      <c r="D193" s="26" t="n">
        <f aca="false">IF($A193="","",J192)</f>
        <v>301717.506661139</v>
      </c>
      <c r="E193" s="26" t="n">
        <f aca="false">IF($A193="","",D193*'Interest-Only Calculator'!$C$16)</f>
        <v>1634.30316108117</v>
      </c>
      <c r="F193" s="26" t="n">
        <f aca="false">IF($A193="","",IF($A193&lt;='Interest-Only Calculator'!$C$17,E193,MIN('Amortization Schedule'!$M$3,D193+E193)))</f>
        <v>2700.82864539056</v>
      </c>
      <c r="G193" s="26" t="n">
        <f aca="false">IF($A193="","",IF($A193&lt;='Interest-Only Calculator'!$C$17,MIN('Interest-Only Calculator'!$C$12,MAX(D193,0)),MIN('Interest-Only Calculator'!$C$13,MAX(D193-(F193-E193),0))))</f>
        <v>0</v>
      </c>
      <c r="H193" s="26" t="n">
        <f aca="false">IF($A193="","",F193+G193)</f>
        <v>2700.82864539056</v>
      </c>
      <c r="I193" s="26" t="n">
        <f aca="false">IF($A193="","",H193-E193)</f>
        <v>1066.52548430939</v>
      </c>
      <c r="J193" s="26" t="n">
        <f aca="false">IF($A193="","",MAX(D193-I193,0))</f>
        <v>300650.981176829</v>
      </c>
    </row>
    <row r="194" customFormat="false" ht="15" hidden="false" customHeight="false" outlineLevel="0" collapsed="false">
      <c r="A194" s="28" t="n">
        <f aca="false">IF($A193="","",IF(AND(ISNUMBER($J193),$J193&gt;0.005,$A193+1&lt;=('Interest-Only Calculator'!$C$17+'Interest-Only Calculator'!$C$18)),$A193+1,""))</f>
        <v>190</v>
      </c>
      <c r="B194" s="29" t="n">
        <f aca="false">IF($A194="","",EDATE('Interest-Only Calculator'!$C$11,$A194-1))</f>
        <v>52018</v>
      </c>
      <c r="C194" s="30" t="str">
        <f aca="false">IF($A194="","",IF($A194&lt;='Interest-Only Calculator'!$C$17,"Interest-Only","Amortizing"))</f>
        <v>Amortizing</v>
      </c>
      <c r="D194" s="31" t="n">
        <f aca="false">IF($A194="","",J193)</f>
        <v>300650.981176829</v>
      </c>
      <c r="E194" s="31" t="n">
        <f aca="false">IF($A194="","",D194*'Interest-Only Calculator'!$C$16)</f>
        <v>1628.52614804116</v>
      </c>
      <c r="F194" s="31" t="n">
        <f aca="false">IF($A194="","",IF($A194&lt;='Interest-Only Calculator'!$C$17,E194,MIN('Amortization Schedule'!$M$3,D194+E194)))</f>
        <v>2700.82864539056</v>
      </c>
      <c r="G194" s="31" t="n">
        <f aca="false">IF($A194="","",IF($A194&lt;='Interest-Only Calculator'!$C$17,MIN('Interest-Only Calculator'!$C$12,MAX(D194,0)),MIN('Interest-Only Calculator'!$C$13,MAX(D194-(F194-E194),0))))</f>
        <v>0</v>
      </c>
      <c r="H194" s="31" t="n">
        <f aca="false">IF($A194="","",F194+G194)</f>
        <v>2700.82864539056</v>
      </c>
      <c r="I194" s="31" t="n">
        <f aca="false">IF($A194="","",H194-E194)</f>
        <v>1072.3024973494</v>
      </c>
      <c r="J194" s="31" t="n">
        <f aca="false">IF($A194="","",MAX(D194-I194,0))</f>
        <v>299578.67867948</v>
      </c>
    </row>
    <row r="195" customFormat="false" ht="15" hidden="false" customHeight="false" outlineLevel="0" collapsed="false">
      <c r="A195" s="23" t="n">
        <f aca="false">IF($A194="","",IF(AND(ISNUMBER($J194),$J194&gt;0.005,$A194+1&lt;=('Interest-Only Calculator'!$C$17+'Interest-Only Calculator'!$C$18)),$A194+1,""))</f>
        <v>191</v>
      </c>
      <c r="B195" s="24" t="n">
        <f aca="false">IF($A195="","",EDATE('Interest-Only Calculator'!$C$11,$A195-1))</f>
        <v>52048</v>
      </c>
      <c r="C195" s="25" t="str">
        <f aca="false">IF($A195="","",IF($A195&lt;='Interest-Only Calculator'!$C$17,"Interest-Only","Amortizing"))</f>
        <v>Amortizing</v>
      </c>
      <c r="D195" s="26" t="n">
        <f aca="false">IF($A195="","",J194)</f>
        <v>299578.67867948</v>
      </c>
      <c r="E195" s="26" t="n">
        <f aca="false">IF($A195="","",D195*'Interest-Only Calculator'!$C$16)</f>
        <v>1622.71784284718</v>
      </c>
      <c r="F195" s="26" t="n">
        <f aca="false">IF($A195="","",IF($A195&lt;='Interest-Only Calculator'!$C$17,E195,MIN('Amortization Schedule'!$M$3,D195+E195)))</f>
        <v>2700.82864539056</v>
      </c>
      <c r="G195" s="26" t="n">
        <f aca="false">IF($A195="","",IF($A195&lt;='Interest-Only Calculator'!$C$17,MIN('Interest-Only Calculator'!$C$12,MAX(D195,0)),MIN('Interest-Only Calculator'!$C$13,MAX(D195-(F195-E195),0))))</f>
        <v>0</v>
      </c>
      <c r="H195" s="26" t="n">
        <f aca="false">IF($A195="","",F195+G195)</f>
        <v>2700.82864539056</v>
      </c>
      <c r="I195" s="26" t="n">
        <f aca="false">IF($A195="","",H195-E195)</f>
        <v>1078.11080254338</v>
      </c>
      <c r="J195" s="26" t="n">
        <f aca="false">IF($A195="","",MAX(D195-I195,0))</f>
        <v>298500.567876936</v>
      </c>
    </row>
    <row r="196" customFormat="false" ht="15" hidden="false" customHeight="false" outlineLevel="0" collapsed="false">
      <c r="A196" s="28" t="n">
        <f aca="false">IF($A195="","",IF(AND(ISNUMBER($J195),$J195&gt;0.005,$A195+1&lt;=('Interest-Only Calculator'!$C$17+'Interest-Only Calculator'!$C$18)),$A195+1,""))</f>
        <v>192</v>
      </c>
      <c r="B196" s="29" t="n">
        <f aca="false">IF($A196="","",EDATE('Interest-Only Calculator'!$C$11,$A196-1))</f>
        <v>52079</v>
      </c>
      <c r="C196" s="30" t="str">
        <f aca="false">IF($A196="","",IF($A196&lt;='Interest-Only Calculator'!$C$17,"Interest-Only","Amortizing"))</f>
        <v>Amortizing</v>
      </c>
      <c r="D196" s="31" t="n">
        <f aca="false">IF($A196="","",J195)</f>
        <v>298500.567876936</v>
      </c>
      <c r="E196" s="31" t="n">
        <f aca="false">IF($A196="","",D196*'Interest-Only Calculator'!$C$16)</f>
        <v>1616.87807600007</v>
      </c>
      <c r="F196" s="31" t="n">
        <f aca="false">IF($A196="","",IF($A196&lt;='Interest-Only Calculator'!$C$17,E196,MIN('Amortization Schedule'!$M$3,D196+E196)))</f>
        <v>2700.82864539056</v>
      </c>
      <c r="G196" s="31" t="n">
        <f aca="false">IF($A196="","",IF($A196&lt;='Interest-Only Calculator'!$C$17,MIN('Interest-Only Calculator'!$C$12,MAX(D196,0)),MIN('Interest-Only Calculator'!$C$13,MAX(D196-(F196-E196),0))))</f>
        <v>0</v>
      </c>
      <c r="H196" s="31" t="n">
        <f aca="false">IF($A196="","",F196+G196)</f>
        <v>2700.82864539056</v>
      </c>
      <c r="I196" s="31" t="n">
        <f aca="false">IF($A196="","",H196-E196)</f>
        <v>1083.95056939049</v>
      </c>
      <c r="J196" s="31" t="n">
        <f aca="false">IF($A196="","",MAX(D196-I196,0))</f>
        <v>297416.617307546</v>
      </c>
    </row>
    <row r="197" customFormat="false" ht="15" hidden="false" customHeight="false" outlineLevel="0" collapsed="false">
      <c r="A197" s="23" t="n">
        <f aca="false">IF($A196="","",IF(AND(ISNUMBER($J196),$J196&gt;0.005,$A196+1&lt;=('Interest-Only Calculator'!$C$17+'Interest-Only Calculator'!$C$18)),$A196+1,""))</f>
        <v>193</v>
      </c>
      <c r="B197" s="24" t="n">
        <f aca="false">IF($A197="","",EDATE('Interest-Only Calculator'!$C$11,$A197-1))</f>
        <v>52110</v>
      </c>
      <c r="C197" s="25" t="str">
        <f aca="false">IF($A197="","",IF($A197&lt;='Interest-Only Calculator'!$C$17,"Interest-Only","Amortizing"))</f>
        <v>Amortizing</v>
      </c>
      <c r="D197" s="26" t="n">
        <f aca="false">IF($A197="","",J196)</f>
        <v>297416.617307546</v>
      </c>
      <c r="E197" s="26" t="n">
        <f aca="false">IF($A197="","",D197*'Interest-Only Calculator'!$C$16)</f>
        <v>1611.00667708254</v>
      </c>
      <c r="F197" s="26" t="n">
        <f aca="false">IF($A197="","",IF($A197&lt;='Interest-Only Calculator'!$C$17,E197,MIN('Amortization Schedule'!$M$3,D197+E197)))</f>
        <v>2700.82864539056</v>
      </c>
      <c r="G197" s="26" t="n">
        <f aca="false">IF($A197="","",IF($A197&lt;='Interest-Only Calculator'!$C$17,MIN('Interest-Only Calculator'!$C$12,MAX(D197,0)),MIN('Interest-Only Calculator'!$C$13,MAX(D197-(F197-E197),0))))</f>
        <v>0</v>
      </c>
      <c r="H197" s="26" t="n">
        <f aca="false">IF($A197="","",F197+G197)</f>
        <v>2700.82864539056</v>
      </c>
      <c r="I197" s="26" t="n">
        <f aca="false">IF($A197="","",H197-E197)</f>
        <v>1089.82196830802</v>
      </c>
      <c r="J197" s="26" t="n">
        <f aca="false">IF($A197="","",MAX(D197-I197,0))</f>
        <v>296326.795339238</v>
      </c>
    </row>
    <row r="198" customFormat="false" ht="15" hidden="false" customHeight="false" outlineLevel="0" collapsed="false">
      <c r="A198" s="28" t="n">
        <f aca="false">IF($A197="","",IF(AND(ISNUMBER($J197),$J197&gt;0.005,$A197+1&lt;=('Interest-Only Calculator'!$C$17+'Interest-Only Calculator'!$C$18)),$A197+1,""))</f>
        <v>194</v>
      </c>
      <c r="B198" s="29" t="n">
        <f aca="false">IF($A198="","",EDATE('Interest-Only Calculator'!$C$11,$A198-1))</f>
        <v>52140</v>
      </c>
      <c r="C198" s="30" t="str">
        <f aca="false">IF($A198="","",IF($A198&lt;='Interest-Only Calculator'!$C$17,"Interest-Only","Amortizing"))</f>
        <v>Amortizing</v>
      </c>
      <c r="D198" s="31" t="n">
        <f aca="false">IF($A198="","",J197)</f>
        <v>296326.795339238</v>
      </c>
      <c r="E198" s="31" t="n">
        <f aca="false">IF($A198="","",D198*'Interest-Only Calculator'!$C$16)</f>
        <v>1605.10347475421</v>
      </c>
      <c r="F198" s="31" t="n">
        <f aca="false">IF($A198="","",IF($A198&lt;='Interest-Only Calculator'!$C$17,E198,MIN('Amortization Schedule'!$M$3,D198+E198)))</f>
        <v>2700.82864539056</v>
      </c>
      <c r="G198" s="31" t="n">
        <f aca="false">IF($A198="","",IF($A198&lt;='Interest-Only Calculator'!$C$17,MIN('Interest-Only Calculator'!$C$12,MAX(D198,0)),MIN('Interest-Only Calculator'!$C$13,MAX(D198-(F198-E198),0))))</f>
        <v>0</v>
      </c>
      <c r="H198" s="31" t="n">
        <f aca="false">IF($A198="","",F198+G198)</f>
        <v>2700.82864539056</v>
      </c>
      <c r="I198" s="31" t="n">
        <f aca="false">IF($A198="","",H198-E198)</f>
        <v>1095.72517063635</v>
      </c>
      <c r="J198" s="31" t="n">
        <f aca="false">IF($A198="","",MAX(D198-I198,0))</f>
        <v>295231.070168601</v>
      </c>
    </row>
    <row r="199" customFormat="false" ht="15" hidden="false" customHeight="false" outlineLevel="0" collapsed="false">
      <c r="A199" s="23" t="n">
        <f aca="false">IF($A198="","",IF(AND(ISNUMBER($J198),$J198&gt;0.005,$A198+1&lt;=('Interest-Only Calculator'!$C$17+'Interest-Only Calculator'!$C$18)),$A198+1,""))</f>
        <v>195</v>
      </c>
      <c r="B199" s="24" t="n">
        <f aca="false">IF($A199="","",EDATE('Interest-Only Calculator'!$C$11,$A199-1))</f>
        <v>52171</v>
      </c>
      <c r="C199" s="25" t="str">
        <f aca="false">IF($A199="","",IF($A199&lt;='Interest-Only Calculator'!$C$17,"Interest-Only","Amortizing"))</f>
        <v>Amortizing</v>
      </c>
      <c r="D199" s="26" t="n">
        <f aca="false">IF($A199="","",J198)</f>
        <v>295231.070168601</v>
      </c>
      <c r="E199" s="26" t="n">
        <f aca="false">IF($A199="","",D199*'Interest-Only Calculator'!$C$16)</f>
        <v>1599.16829674659</v>
      </c>
      <c r="F199" s="26" t="n">
        <f aca="false">IF($A199="","",IF($A199&lt;='Interest-Only Calculator'!$C$17,E199,MIN('Amortization Schedule'!$M$3,D199+E199)))</f>
        <v>2700.82864539056</v>
      </c>
      <c r="G199" s="26" t="n">
        <f aca="false">IF($A199="","",IF($A199&lt;='Interest-Only Calculator'!$C$17,MIN('Interest-Only Calculator'!$C$12,MAX(D199,0)),MIN('Interest-Only Calculator'!$C$13,MAX(D199-(F199-E199),0))))</f>
        <v>0</v>
      </c>
      <c r="H199" s="26" t="n">
        <f aca="false">IF($A199="","",F199+G199)</f>
        <v>2700.82864539056</v>
      </c>
      <c r="I199" s="26" t="n">
        <f aca="false">IF($A199="","",H199-E199)</f>
        <v>1101.66034864397</v>
      </c>
      <c r="J199" s="26" t="n">
        <f aca="false">IF($A199="","",MAX(D199-I199,0))</f>
        <v>294129.409819958</v>
      </c>
    </row>
    <row r="200" customFormat="false" ht="15" hidden="false" customHeight="false" outlineLevel="0" collapsed="false">
      <c r="A200" s="28" t="n">
        <f aca="false">IF($A199="","",IF(AND(ISNUMBER($J199),$J199&gt;0.005,$A199+1&lt;=('Interest-Only Calculator'!$C$17+'Interest-Only Calculator'!$C$18)),$A199+1,""))</f>
        <v>196</v>
      </c>
      <c r="B200" s="29" t="n">
        <f aca="false">IF($A200="","",EDATE('Interest-Only Calculator'!$C$11,$A200-1))</f>
        <v>52201</v>
      </c>
      <c r="C200" s="30" t="str">
        <f aca="false">IF($A200="","",IF($A200&lt;='Interest-Only Calculator'!$C$17,"Interest-Only","Amortizing"))</f>
        <v>Amortizing</v>
      </c>
      <c r="D200" s="31" t="n">
        <f aca="false">IF($A200="","",J199)</f>
        <v>294129.409819958</v>
      </c>
      <c r="E200" s="31" t="n">
        <f aca="false">IF($A200="","",D200*'Interest-Only Calculator'!$C$16)</f>
        <v>1593.2009698581</v>
      </c>
      <c r="F200" s="31" t="n">
        <f aca="false">IF($A200="","",IF($A200&lt;='Interest-Only Calculator'!$C$17,E200,MIN('Amortization Schedule'!$M$3,D200+E200)))</f>
        <v>2700.82864539056</v>
      </c>
      <c r="G200" s="31" t="n">
        <f aca="false">IF($A200="","",IF($A200&lt;='Interest-Only Calculator'!$C$17,MIN('Interest-Only Calculator'!$C$12,MAX(D200,0)),MIN('Interest-Only Calculator'!$C$13,MAX(D200-(F200-E200),0))))</f>
        <v>0</v>
      </c>
      <c r="H200" s="31" t="n">
        <f aca="false">IF($A200="","",F200+G200)</f>
        <v>2700.82864539056</v>
      </c>
      <c r="I200" s="31" t="n">
        <f aca="false">IF($A200="","",H200-E200)</f>
        <v>1107.62767553246</v>
      </c>
      <c r="J200" s="31" t="n">
        <f aca="false">IF($A200="","",MAX(D200-I200,0))</f>
        <v>293021.782144425</v>
      </c>
    </row>
    <row r="201" customFormat="false" ht="15" hidden="false" customHeight="false" outlineLevel="0" collapsed="false">
      <c r="A201" s="23" t="n">
        <f aca="false">IF($A200="","",IF(AND(ISNUMBER($J200),$J200&gt;0.005,$A200+1&lt;=('Interest-Only Calculator'!$C$17+'Interest-Only Calculator'!$C$18)),$A200+1,""))</f>
        <v>197</v>
      </c>
      <c r="B201" s="24" t="n">
        <f aca="false">IF($A201="","",EDATE('Interest-Only Calculator'!$C$11,$A201-1))</f>
        <v>52232</v>
      </c>
      <c r="C201" s="25" t="str">
        <f aca="false">IF($A201="","",IF($A201&lt;='Interest-Only Calculator'!$C$17,"Interest-Only","Amortizing"))</f>
        <v>Amortizing</v>
      </c>
      <c r="D201" s="26" t="n">
        <f aca="false">IF($A201="","",J200)</f>
        <v>293021.782144425</v>
      </c>
      <c r="E201" s="26" t="n">
        <f aca="false">IF($A201="","",D201*'Interest-Only Calculator'!$C$16)</f>
        <v>1587.20131994897</v>
      </c>
      <c r="F201" s="26" t="n">
        <f aca="false">IF($A201="","",IF($A201&lt;='Interest-Only Calculator'!$C$17,E201,MIN('Amortization Schedule'!$M$3,D201+E201)))</f>
        <v>2700.82864539056</v>
      </c>
      <c r="G201" s="26" t="n">
        <f aca="false">IF($A201="","",IF($A201&lt;='Interest-Only Calculator'!$C$17,MIN('Interest-Only Calculator'!$C$12,MAX(D201,0)),MIN('Interest-Only Calculator'!$C$13,MAX(D201-(F201-E201),0))))</f>
        <v>0</v>
      </c>
      <c r="H201" s="26" t="n">
        <f aca="false">IF($A201="","",F201+G201)</f>
        <v>2700.82864539056</v>
      </c>
      <c r="I201" s="26" t="n">
        <f aca="false">IF($A201="","",H201-E201)</f>
        <v>1113.62732544159</v>
      </c>
      <c r="J201" s="26" t="n">
        <f aca="false">IF($A201="","",MAX(D201-I201,0))</f>
        <v>291908.154818983</v>
      </c>
    </row>
    <row r="202" customFormat="false" ht="15" hidden="false" customHeight="false" outlineLevel="0" collapsed="false">
      <c r="A202" s="28" t="n">
        <f aca="false">IF($A201="","",IF(AND(ISNUMBER($J201),$J201&gt;0.005,$A201+1&lt;=('Interest-Only Calculator'!$C$17+'Interest-Only Calculator'!$C$18)),$A201+1,""))</f>
        <v>198</v>
      </c>
      <c r="B202" s="29" t="n">
        <f aca="false">IF($A202="","",EDATE('Interest-Only Calculator'!$C$11,$A202-1))</f>
        <v>52263</v>
      </c>
      <c r="C202" s="30" t="str">
        <f aca="false">IF($A202="","",IF($A202&lt;='Interest-Only Calculator'!$C$17,"Interest-Only","Amortizing"))</f>
        <v>Amortizing</v>
      </c>
      <c r="D202" s="31" t="n">
        <f aca="false">IF($A202="","",J201)</f>
        <v>291908.154818983</v>
      </c>
      <c r="E202" s="31" t="n">
        <f aca="false">IF($A202="","",D202*'Interest-Only Calculator'!$C$16)</f>
        <v>1581.16917193616</v>
      </c>
      <c r="F202" s="31" t="n">
        <f aca="false">IF($A202="","",IF($A202&lt;='Interest-Only Calculator'!$C$17,E202,MIN('Amortization Schedule'!$M$3,D202+E202)))</f>
        <v>2700.82864539056</v>
      </c>
      <c r="G202" s="31" t="n">
        <f aca="false">IF($A202="","",IF($A202&lt;='Interest-Only Calculator'!$C$17,MIN('Interest-Only Calculator'!$C$12,MAX(D202,0)),MIN('Interest-Only Calculator'!$C$13,MAX(D202-(F202-E202),0))))</f>
        <v>0</v>
      </c>
      <c r="H202" s="31" t="n">
        <f aca="false">IF($A202="","",F202+G202)</f>
        <v>2700.82864539056</v>
      </c>
      <c r="I202" s="31" t="n">
        <f aca="false">IF($A202="","",H202-E202)</f>
        <v>1119.6594734544</v>
      </c>
      <c r="J202" s="31" t="n">
        <f aca="false">IF($A202="","",MAX(D202-I202,0))</f>
        <v>290788.495345529</v>
      </c>
    </row>
    <row r="203" customFormat="false" ht="15" hidden="false" customHeight="false" outlineLevel="0" collapsed="false">
      <c r="A203" s="23" t="n">
        <f aca="false">IF($A202="","",IF(AND(ISNUMBER($J202),$J202&gt;0.005,$A202+1&lt;=('Interest-Only Calculator'!$C$17+'Interest-Only Calculator'!$C$18)),$A202+1,""))</f>
        <v>199</v>
      </c>
      <c r="B203" s="24" t="n">
        <f aca="false">IF($A203="","",EDATE('Interest-Only Calculator'!$C$11,$A203-1))</f>
        <v>52291</v>
      </c>
      <c r="C203" s="25" t="str">
        <f aca="false">IF($A203="","",IF($A203&lt;='Interest-Only Calculator'!$C$17,"Interest-Only","Amortizing"))</f>
        <v>Amortizing</v>
      </c>
      <c r="D203" s="26" t="n">
        <f aca="false">IF($A203="","",J202)</f>
        <v>290788.495345529</v>
      </c>
      <c r="E203" s="26" t="n">
        <f aca="false">IF($A203="","",D203*'Interest-Only Calculator'!$C$16)</f>
        <v>1575.10434978828</v>
      </c>
      <c r="F203" s="26" t="n">
        <f aca="false">IF($A203="","",IF($A203&lt;='Interest-Only Calculator'!$C$17,E203,MIN('Amortization Schedule'!$M$3,D203+E203)))</f>
        <v>2700.82864539056</v>
      </c>
      <c r="G203" s="26" t="n">
        <f aca="false">IF($A203="","",IF($A203&lt;='Interest-Only Calculator'!$C$17,MIN('Interest-Only Calculator'!$C$12,MAX(D203,0)),MIN('Interest-Only Calculator'!$C$13,MAX(D203-(F203-E203),0))))</f>
        <v>0</v>
      </c>
      <c r="H203" s="26" t="n">
        <f aca="false">IF($A203="","",F203+G203)</f>
        <v>2700.82864539056</v>
      </c>
      <c r="I203" s="26" t="n">
        <f aca="false">IF($A203="","",H203-E203)</f>
        <v>1125.72429560228</v>
      </c>
      <c r="J203" s="26" t="n">
        <f aca="false">IF($A203="","",MAX(D203-I203,0))</f>
        <v>289662.771049927</v>
      </c>
    </row>
    <row r="204" customFormat="false" ht="15" hidden="false" customHeight="false" outlineLevel="0" collapsed="false">
      <c r="A204" s="28" t="n">
        <f aca="false">IF($A203="","",IF(AND(ISNUMBER($J203),$J203&gt;0.005,$A203+1&lt;=('Interest-Only Calculator'!$C$17+'Interest-Only Calculator'!$C$18)),$A203+1,""))</f>
        <v>200</v>
      </c>
      <c r="B204" s="29" t="n">
        <f aca="false">IF($A204="","",EDATE('Interest-Only Calculator'!$C$11,$A204-1))</f>
        <v>52322</v>
      </c>
      <c r="C204" s="30" t="str">
        <f aca="false">IF($A204="","",IF($A204&lt;='Interest-Only Calculator'!$C$17,"Interest-Only","Amortizing"))</f>
        <v>Amortizing</v>
      </c>
      <c r="D204" s="31" t="n">
        <f aca="false">IF($A204="","",J203)</f>
        <v>289662.771049927</v>
      </c>
      <c r="E204" s="31" t="n">
        <f aca="false">IF($A204="","",D204*'Interest-Only Calculator'!$C$16)</f>
        <v>1569.00667652044</v>
      </c>
      <c r="F204" s="31" t="n">
        <f aca="false">IF($A204="","",IF($A204&lt;='Interest-Only Calculator'!$C$17,E204,MIN('Amortization Schedule'!$M$3,D204+E204)))</f>
        <v>2700.82864539056</v>
      </c>
      <c r="G204" s="31" t="n">
        <f aca="false">IF($A204="","",IF($A204&lt;='Interest-Only Calculator'!$C$17,MIN('Interest-Only Calculator'!$C$12,MAX(D204,0)),MIN('Interest-Only Calculator'!$C$13,MAX(D204-(F204-E204),0))))</f>
        <v>0</v>
      </c>
      <c r="H204" s="31" t="n">
        <f aca="false">IF($A204="","",F204+G204)</f>
        <v>2700.82864539056</v>
      </c>
      <c r="I204" s="31" t="n">
        <f aca="false">IF($A204="","",H204-E204)</f>
        <v>1131.82196887012</v>
      </c>
      <c r="J204" s="31" t="n">
        <f aca="false">IF($A204="","",MAX(D204-I204,0))</f>
        <v>288530.949081057</v>
      </c>
    </row>
    <row r="205" customFormat="false" ht="15" hidden="false" customHeight="false" outlineLevel="0" collapsed="false">
      <c r="A205" s="23" t="n">
        <f aca="false">IF($A204="","",IF(AND(ISNUMBER($J204),$J204&gt;0.005,$A204+1&lt;=('Interest-Only Calculator'!$C$17+'Interest-Only Calculator'!$C$18)),$A204+1,""))</f>
        <v>201</v>
      </c>
      <c r="B205" s="24" t="n">
        <f aca="false">IF($A205="","",EDATE('Interest-Only Calculator'!$C$11,$A205-1))</f>
        <v>52352</v>
      </c>
      <c r="C205" s="25" t="str">
        <f aca="false">IF($A205="","",IF($A205&lt;='Interest-Only Calculator'!$C$17,"Interest-Only","Amortizing"))</f>
        <v>Amortizing</v>
      </c>
      <c r="D205" s="26" t="n">
        <f aca="false">IF($A205="","",J204)</f>
        <v>288530.949081057</v>
      </c>
      <c r="E205" s="26" t="n">
        <f aca="false">IF($A205="","",D205*'Interest-Only Calculator'!$C$16)</f>
        <v>1562.87597418906</v>
      </c>
      <c r="F205" s="26" t="n">
        <f aca="false">IF($A205="","",IF($A205&lt;='Interest-Only Calculator'!$C$17,E205,MIN('Amortization Schedule'!$M$3,D205+E205)))</f>
        <v>2700.82864539056</v>
      </c>
      <c r="G205" s="26" t="n">
        <f aca="false">IF($A205="","",IF($A205&lt;='Interest-Only Calculator'!$C$17,MIN('Interest-Only Calculator'!$C$12,MAX(D205,0)),MIN('Interest-Only Calculator'!$C$13,MAX(D205-(F205-E205),0))))</f>
        <v>0</v>
      </c>
      <c r="H205" s="26" t="n">
        <f aca="false">IF($A205="","",F205+G205)</f>
        <v>2700.82864539056</v>
      </c>
      <c r="I205" s="26" t="n">
        <f aca="false">IF($A205="","",H205-E205)</f>
        <v>1137.9526712015</v>
      </c>
      <c r="J205" s="26" t="n">
        <f aca="false">IF($A205="","",MAX(D205-I205,0))</f>
        <v>287392.996409855</v>
      </c>
    </row>
    <row r="206" customFormat="false" ht="15" hidden="false" customHeight="false" outlineLevel="0" collapsed="false">
      <c r="A206" s="28" t="n">
        <f aca="false">IF($A205="","",IF(AND(ISNUMBER($J205),$J205&gt;0.005,$A205+1&lt;=('Interest-Only Calculator'!$C$17+'Interest-Only Calculator'!$C$18)),$A205+1,""))</f>
        <v>202</v>
      </c>
      <c r="B206" s="29" t="n">
        <f aca="false">IF($A206="","",EDATE('Interest-Only Calculator'!$C$11,$A206-1))</f>
        <v>52383</v>
      </c>
      <c r="C206" s="30" t="str">
        <f aca="false">IF($A206="","",IF($A206&lt;='Interest-Only Calculator'!$C$17,"Interest-Only","Amortizing"))</f>
        <v>Amortizing</v>
      </c>
      <c r="D206" s="31" t="n">
        <f aca="false">IF($A206="","",J205)</f>
        <v>287392.996409855</v>
      </c>
      <c r="E206" s="31" t="n">
        <f aca="false">IF($A206="","",D206*'Interest-Only Calculator'!$C$16)</f>
        <v>1556.71206388672</v>
      </c>
      <c r="F206" s="31" t="n">
        <f aca="false">IF($A206="","",IF($A206&lt;='Interest-Only Calculator'!$C$17,E206,MIN('Amortization Schedule'!$M$3,D206+E206)))</f>
        <v>2700.82864539056</v>
      </c>
      <c r="G206" s="31" t="n">
        <f aca="false">IF($A206="","",IF($A206&lt;='Interest-Only Calculator'!$C$17,MIN('Interest-Only Calculator'!$C$12,MAX(D206,0)),MIN('Interest-Only Calculator'!$C$13,MAX(D206-(F206-E206),0))))</f>
        <v>0</v>
      </c>
      <c r="H206" s="31" t="n">
        <f aca="false">IF($A206="","",F206+G206)</f>
        <v>2700.82864539056</v>
      </c>
      <c r="I206" s="31" t="n">
        <f aca="false">IF($A206="","",H206-E206)</f>
        <v>1144.11658150384</v>
      </c>
      <c r="J206" s="31" t="n">
        <f aca="false">IF($A206="","",MAX(D206-I206,0))</f>
        <v>286248.879828351</v>
      </c>
    </row>
    <row r="207" customFormat="false" ht="15" hidden="false" customHeight="false" outlineLevel="0" collapsed="false">
      <c r="A207" s="23" t="n">
        <f aca="false">IF($A206="","",IF(AND(ISNUMBER($J206),$J206&gt;0.005,$A206+1&lt;=('Interest-Only Calculator'!$C$17+'Interest-Only Calculator'!$C$18)),$A206+1,""))</f>
        <v>203</v>
      </c>
      <c r="B207" s="24" t="n">
        <f aca="false">IF($A207="","",EDATE('Interest-Only Calculator'!$C$11,$A207-1))</f>
        <v>52413</v>
      </c>
      <c r="C207" s="25" t="str">
        <f aca="false">IF($A207="","",IF($A207&lt;='Interest-Only Calculator'!$C$17,"Interest-Only","Amortizing"))</f>
        <v>Amortizing</v>
      </c>
      <c r="D207" s="26" t="n">
        <f aca="false">IF($A207="","",J206)</f>
        <v>286248.879828351</v>
      </c>
      <c r="E207" s="26" t="n">
        <f aca="false">IF($A207="","",D207*'Interest-Only Calculator'!$C$16)</f>
        <v>1550.5147657369</v>
      </c>
      <c r="F207" s="26" t="n">
        <f aca="false">IF($A207="","",IF($A207&lt;='Interest-Only Calculator'!$C$17,E207,MIN('Amortization Schedule'!$M$3,D207+E207)))</f>
        <v>2700.82864539056</v>
      </c>
      <c r="G207" s="26" t="n">
        <f aca="false">IF($A207="","",IF($A207&lt;='Interest-Only Calculator'!$C$17,MIN('Interest-Only Calculator'!$C$12,MAX(D207,0)),MIN('Interest-Only Calculator'!$C$13,MAX(D207-(F207-E207),0))))</f>
        <v>0</v>
      </c>
      <c r="H207" s="26" t="n">
        <f aca="false">IF($A207="","",F207+G207)</f>
        <v>2700.82864539056</v>
      </c>
      <c r="I207" s="26" t="n">
        <f aca="false">IF($A207="","",H207-E207)</f>
        <v>1150.31387965366</v>
      </c>
      <c r="J207" s="26" t="n">
        <f aca="false">IF($A207="","",MAX(D207-I207,0))</f>
        <v>285098.565948698</v>
      </c>
    </row>
    <row r="208" customFormat="false" ht="15" hidden="false" customHeight="false" outlineLevel="0" collapsed="false">
      <c r="A208" s="28" t="n">
        <f aca="false">IF($A207="","",IF(AND(ISNUMBER($J207),$J207&gt;0.005,$A207+1&lt;=('Interest-Only Calculator'!$C$17+'Interest-Only Calculator'!$C$18)),$A207+1,""))</f>
        <v>204</v>
      </c>
      <c r="B208" s="29" t="n">
        <f aca="false">IF($A208="","",EDATE('Interest-Only Calculator'!$C$11,$A208-1))</f>
        <v>52444</v>
      </c>
      <c r="C208" s="30" t="str">
        <f aca="false">IF($A208="","",IF($A208&lt;='Interest-Only Calculator'!$C$17,"Interest-Only","Amortizing"))</f>
        <v>Amortizing</v>
      </c>
      <c r="D208" s="31" t="n">
        <f aca="false">IF($A208="","",J207)</f>
        <v>285098.565948698</v>
      </c>
      <c r="E208" s="31" t="n">
        <f aca="false">IF($A208="","",D208*'Interest-Only Calculator'!$C$16)</f>
        <v>1544.28389888878</v>
      </c>
      <c r="F208" s="31" t="n">
        <f aca="false">IF($A208="","",IF($A208&lt;='Interest-Only Calculator'!$C$17,E208,MIN('Amortization Schedule'!$M$3,D208+E208)))</f>
        <v>2700.82864539056</v>
      </c>
      <c r="G208" s="31" t="n">
        <f aca="false">IF($A208="","",IF($A208&lt;='Interest-Only Calculator'!$C$17,MIN('Interest-Only Calculator'!$C$12,MAX(D208,0)),MIN('Interest-Only Calculator'!$C$13,MAX(D208-(F208-E208),0))))</f>
        <v>0</v>
      </c>
      <c r="H208" s="31" t="n">
        <f aca="false">IF($A208="","",F208+G208)</f>
        <v>2700.82864539056</v>
      </c>
      <c r="I208" s="31" t="n">
        <f aca="false">IF($A208="","",H208-E208)</f>
        <v>1156.54474650178</v>
      </c>
      <c r="J208" s="31" t="n">
        <f aca="false">IF($A208="","",MAX(D208-I208,0))</f>
        <v>283942.021202196</v>
      </c>
    </row>
    <row r="209" customFormat="false" ht="15" hidden="false" customHeight="false" outlineLevel="0" collapsed="false">
      <c r="A209" s="23" t="n">
        <f aca="false">IF($A208="","",IF(AND(ISNUMBER($J208),$J208&gt;0.005,$A208+1&lt;=('Interest-Only Calculator'!$C$17+'Interest-Only Calculator'!$C$18)),$A208+1,""))</f>
        <v>205</v>
      </c>
      <c r="B209" s="24" t="n">
        <f aca="false">IF($A209="","",EDATE('Interest-Only Calculator'!$C$11,$A209-1))</f>
        <v>52475</v>
      </c>
      <c r="C209" s="25" t="str">
        <f aca="false">IF($A209="","",IF($A209&lt;='Interest-Only Calculator'!$C$17,"Interest-Only","Amortizing"))</f>
        <v>Amortizing</v>
      </c>
      <c r="D209" s="26" t="n">
        <f aca="false">IF($A209="","",J208)</f>
        <v>283942.021202196</v>
      </c>
      <c r="E209" s="26" t="n">
        <f aca="false">IF($A209="","",D209*'Interest-Only Calculator'!$C$16)</f>
        <v>1538.01928151189</v>
      </c>
      <c r="F209" s="26" t="n">
        <f aca="false">IF($A209="","",IF($A209&lt;='Interest-Only Calculator'!$C$17,E209,MIN('Amortization Schedule'!$M$3,D209+E209)))</f>
        <v>2700.82864539056</v>
      </c>
      <c r="G209" s="26" t="n">
        <f aca="false">IF($A209="","",IF($A209&lt;='Interest-Only Calculator'!$C$17,MIN('Interest-Only Calculator'!$C$12,MAX(D209,0)),MIN('Interest-Only Calculator'!$C$13,MAX(D209-(F209-E209),0))))</f>
        <v>0</v>
      </c>
      <c r="H209" s="26" t="n">
        <f aca="false">IF($A209="","",F209+G209)</f>
        <v>2700.82864539056</v>
      </c>
      <c r="I209" s="26" t="n">
        <f aca="false">IF($A209="","",H209-E209)</f>
        <v>1162.80936387866</v>
      </c>
      <c r="J209" s="26" t="n">
        <f aca="false">IF($A209="","",MAX(D209-I209,0))</f>
        <v>282779.211838317</v>
      </c>
    </row>
    <row r="210" customFormat="false" ht="15" hidden="false" customHeight="false" outlineLevel="0" collapsed="false">
      <c r="A210" s="28" t="n">
        <f aca="false">IF($A209="","",IF(AND(ISNUMBER($J209),$J209&gt;0.005,$A209+1&lt;=('Interest-Only Calculator'!$C$17+'Interest-Only Calculator'!$C$18)),$A209+1,""))</f>
        <v>206</v>
      </c>
      <c r="B210" s="29" t="n">
        <f aca="false">IF($A210="","",EDATE('Interest-Only Calculator'!$C$11,$A210-1))</f>
        <v>52505</v>
      </c>
      <c r="C210" s="30" t="str">
        <f aca="false">IF($A210="","",IF($A210&lt;='Interest-Only Calculator'!$C$17,"Interest-Only","Amortizing"))</f>
        <v>Amortizing</v>
      </c>
      <c r="D210" s="31" t="n">
        <f aca="false">IF($A210="","",J209)</f>
        <v>282779.211838317</v>
      </c>
      <c r="E210" s="31" t="n">
        <f aca="false">IF($A210="","",D210*'Interest-Only Calculator'!$C$16)</f>
        <v>1531.72073079089</v>
      </c>
      <c r="F210" s="31" t="n">
        <f aca="false">IF($A210="","",IF($A210&lt;='Interest-Only Calculator'!$C$17,E210,MIN('Amortization Schedule'!$M$3,D210+E210)))</f>
        <v>2700.82864539056</v>
      </c>
      <c r="G210" s="31" t="n">
        <f aca="false">IF($A210="","",IF($A210&lt;='Interest-Only Calculator'!$C$17,MIN('Interest-Only Calculator'!$C$12,MAX(D210,0)),MIN('Interest-Only Calculator'!$C$13,MAX(D210-(F210-E210),0))))</f>
        <v>0</v>
      </c>
      <c r="H210" s="31" t="n">
        <f aca="false">IF($A210="","",F210+G210)</f>
        <v>2700.82864539056</v>
      </c>
      <c r="I210" s="31" t="n">
        <f aca="false">IF($A210="","",H210-E210)</f>
        <v>1169.10791459967</v>
      </c>
      <c r="J210" s="31" t="n">
        <f aca="false">IF($A210="","",MAX(D210-I210,0))</f>
        <v>281610.103923718</v>
      </c>
    </row>
    <row r="211" customFormat="false" ht="15" hidden="false" customHeight="false" outlineLevel="0" collapsed="false">
      <c r="A211" s="23" t="n">
        <f aca="false">IF($A210="","",IF(AND(ISNUMBER($J210),$J210&gt;0.005,$A210+1&lt;=('Interest-Only Calculator'!$C$17+'Interest-Only Calculator'!$C$18)),$A210+1,""))</f>
        <v>207</v>
      </c>
      <c r="B211" s="24" t="n">
        <f aca="false">IF($A211="","",EDATE('Interest-Only Calculator'!$C$11,$A211-1))</f>
        <v>52536</v>
      </c>
      <c r="C211" s="25" t="str">
        <f aca="false">IF($A211="","",IF($A211&lt;='Interest-Only Calculator'!$C$17,"Interest-Only","Amortizing"))</f>
        <v>Amortizing</v>
      </c>
      <c r="D211" s="26" t="n">
        <f aca="false">IF($A211="","",J210)</f>
        <v>281610.103923718</v>
      </c>
      <c r="E211" s="26" t="n">
        <f aca="false">IF($A211="","",D211*'Interest-Only Calculator'!$C$16)</f>
        <v>1525.38806292014</v>
      </c>
      <c r="F211" s="26" t="n">
        <f aca="false">IF($A211="","",IF($A211&lt;='Interest-Only Calculator'!$C$17,E211,MIN('Amortization Schedule'!$M$3,D211+E211)))</f>
        <v>2700.82864539056</v>
      </c>
      <c r="G211" s="26" t="n">
        <f aca="false">IF($A211="","",IF($A211&lt;='Interest-Only Calculator'!$C$17,MIN('Interest-Only Calculator'!$C$12,MAX(D211,0)),MIN('Interest-Only Calculator'!$C$13,MAX(D211-(F211-E211),0))))</f>
        <v>0</v>
      </c>
      <c r="H211" s="26" t="n">
        <f aca="false">IF($A211="","",F211+G211)</f>
        <v>2700.82864539056</v>
      </c>
      <c r="I211" s="26" t="n">
        <f aca="false">IF($A211="","",H211-E211)</f>
        <v>1175.44058247042</v>
      </c>
      <c r="J211" s="26" t="n">
        <f aca="false">IF($A211="","",MAX(D211-I211,0))</f>
        <v>280434.663341247</v>
      </c>
    </row>
    <row r="212" customFormat="false" ht="15" hidden="false" customHeight="false" outlineLevel="0" collapsed="false">
      <c r="A212" s="28" t="n">
        <f aca="false">IF($A211="","",IF(AND(ISNUMBER($J211),$J211&gt;0.005,$A211+1&lt;=('Interest-Only Calculator'!$C$17+'Interest-Only Calculator'!$C$18)),$A211+1,""))</f>
        <v>208</v>
      </c>
      <c r="B212" s="29" t="n">
        <f aca="false">IF($A212="","",EDATE('Interest-Only Calculator'!$C$11,$A212-1))</f>
        <v>52566</v>
      </c>
      <c r="C212" s="30" t="str">
        <f aca="false">IF($A212="","",IF($A212&lt;='Interest-Only Calculator'!$C$17,"Interest-Only","Amortizing"))</f>
        <v>Amortizing</v>
      </c>
      <c r="D212" s="31" t="n">
        <f aca="false">IF($A212="","",J211)</f>
        <v>280434.663341247</v>
      </c>
      <c r="E212" s="31" t="n">
        <f aca="false">IF($A212="","",D212*'Interest-Only Calculator'!$C$16)</f>
        <v>1519.02109309842</v>
      </c>
      <c r="F212" s="31" t="n">
        <f aca="false">IF($A212="","",IF($A212&lt;='Interest-Only Calculator'!$C$17,E212,MIN('Amortization Schedule'!$M$3,D212+E212)))</f>
        <v>2700.82864539056</v>
      </c>
      <c r="G212" s="31" t="n">
        <f aca="false">IF($A212="","",IF($A212&lt;='Interest-Only Calculator'!$C$17,MIN('Interest-Only Calculator'!$C$12,MAX(D212,0)),MIN('Interest-Only Calculator'!$C$13,MAX(D212-(F212-E212),0))))</f>
        <v>0</v>
      </c>
      <c r="H212" s="31" t="n">
        <f aca="false">IF($A212="","",F212+G212)</f>
        <v>2700.82864539056</v>
      </c>
      <c r="I212" s="31" t="n">
        <f aca="false">IF($A212="","",H212-E212)</f>
        <v>1181.80755229214</v>
      </c>
      <c r="J212" s="31" t="n">
        <f aca="false">IF($A212="","",MAX(D212-I212,0))</f>
        <v>279252.855788955</v>
      </c>
    </row>
    <row r="213" customFormat="false" ht="15" hidden="false" customHeight="false" outlineLevel="0" collapsed="false">
      <c r="A213" s="23" t="n">
        <f aca="false">IF($A212="","",IF(AND(ISNUMBER($J212),$J212&gt;0.005,$A212+1&lt;=('Interest-Only Calculator'!$C$17+'Interest-Only Calculator'!$C$18)),$A212+1,""))</f>
        <v>209</v>
      </c>
      <c r="B213" s="24" t="n">
        <f aca="false">IF($A213="","",EDATE('Interest-Only Calculator'!$C$11,$A213-1))</f>
        <v>52597</v>
      </c>
      <c r="C213" s="25" t="str">
        <f aca="false">IF($A213="","",IF($A213&lt;='Interest-Only Calculator'!$C$17,"Interest-Only","Amortizing"))</f>
        <v>Amortizing</v>
      </c>
      <c r="D213" s="26" t="n">
        <f aca="false">IF($A213="","",J212)</f>
        <v>279252.855788955</v>
      </c>
      <c r="E213" s="26" t="n">
        <f aca="false">IF($A213="","",D213*'Interest-Only Calculator'!$C$16)</f>
        <v>1512.61963552351</v>
      </c>
      <c r="F213" s="26" t="n">
        <f aca="false">IF($A213="","",IF($A213&lt;='Interest-Only Calculator'!$C$17,E213,MIN('Amortization Schedule'!$M$3,D213+E213)))</f>
        <v>2700.82864539056</v>
      </c>
      <c r="G213" s="26" t="n">
        <f aca="false">IF($A213="","",IF($A213&lt;='Interest-Only Calculator'!$C$17,MIN('Interest-Only Calculator'!$C$12,MAX(D213,0)),MIN('Interest-Only Calculator'!$C$13,MAX(D213-(F213-E213),0))))</f>
        <v>0</v>
      </c>
      <c r="H213" s="26" t="n">
        <f aca="false">IF($A213="","",F213+G213)</f>
        <v>2700.82864539056</v>
      </c>
      <c r="I213" s="26" t="n">
        <f aca="false">IF($A213="","",H213-E213)</f>
        <v>1188.20900986705</v>
      </c>
      <c r="J213" s="26" t="n">
        <f aca="false">IF($A213="","",MAX(D213-I213,0))</f>
        <v>278064.646779088</v>
      </c>
    </row>
    <row r="214" customFormat="false" ht="15" hidden="false" customHeight="false" outlineLevel="0" collapsed="false">
      <c r="A214" s="28" t="n">
        <f aca="false">IF($A213="","",IF(AND(ISNUMBER($J213),$J213&gt;0.005,$A213+1&lt;=('Interest-Only Calculator'!$C$17+'Interest-Only Calculator'!$C$18)),$A213+1,""))</f>
        <v>210</v>
      </c>
      <c r="B214" s="29" t="n">
        <f aca="false">IF($A214="","",EDATE('Interest-Only Calculator'!$C$11,$A214-1))</f>
        <v>52628</v>
      </c>
      <c r="C214" s="30" t="str">
        <f aca="false">IF($A214="","",IF($A214&lt;='Interest-Only Calculator'!$C$17,"Interest-Only","Amortizing"))</f>
        <v>Amortizing</v>
      </c>
      <c r="D214" s="31" t="n">
        <f aca="false">IF($A214="","",J213)</f>
        <v>278064.646779088</v>
      </c>
      <c r="E214" s="31" t="n">
        <f aca="false">IF($A214="","",D214*'Interest-Only Calculator'!$C$16)</f>
        <v>1506.18350338673</v>
      </c>
      <c r="F214" s="31" t="n">
        <f aca="false">IF($A214="","",IF($A214&lt;='Interest-Only Calculator'!$C$17,E214,MIN('Amortization Schedule'!$M$3,D214+E214)))</f>
        <v>2700.82864539056</v>
      </c>
      <c r="G214" s="31" t="n">
        <f aca="false">IF($A214="","",IF($A214&lt;='Interest-Only Calculator'!$C$17,MIN('Interest-Only Calculator'!$C$12,MAX(D214,0)),MIN('Interest-Only Calculator'!$C$13,MAX(D214-(F214-E214),0))))</f>
        <v>0</v>
      </c>
      <c r="H214" s="31" t="n">
        <f aca="false">IF($A214="","",F214+G214)</f>
        <v>2700.82864539056</v>
      </c>
      <c r="I214" s="31" t="n">
        <f aca="false">IF($A214="","",H214-E214)</f>
        <v>1194.64514200383</v>
      </c>
      <c r="J214" s="31" t="n">
        <f aca="false">IF($A214="","",MAX(D214-I214,0))</f>
        <v>276870.001637084</v>
      </c>
    </row>
    <row r="215" customFormat="false" ht="15" hidden="false" customHeight="false" outlineLevel="0" collapsed="false">
      <c r="A215" s="23" t="n">
        <f aca="false">IF($A214="","",IF(AND(ISNUMBER($J214),$J214&gt;0.005,$A214+1&lt;=('Interest-Only Calculator'!$C$17+'Interest-Only Calculator'!$C$18)),$A214+1,""))</f>
        <v>211</v>
      </c>
      <c r="B215" s="24" t="n">
        <f aca="false">IF($A215="","",EDATE('Interest-Only Calculator'!$C$11,$A215-1))</f>
        <v>52657</v>
      </c>
      <c r="C215" s="25" t="str">
        <f aca="false">IF($A215="","",IF($A215&lt;='Interest-Only Calculator'!$C$17,"Interest-Only","Amortizing"))</f>
        <v>Amortizing</v>
      </c>
      <c r="D215" s="26" t="n">
        <f aca="false">IF($A215="","",J214)</f>
        <v>276870.001637084</v>
      </c>
      <c r="E215" s="26" t="n">
        <f aca="false">IF($A215="","",D215*'Interest-Only Calculator'!$C$16)</f>
        <v>1499.71250886754</v>
      </c>
      <c r="F215" s="26" t="n">
        <f aca="false">IF($A215="","",IF($A215&lt;='Interest-Only Calculator'!$C$17,E215,MIN('Amortization Schedule'!$M$3,D215+E215)))</f>
        <v>2700.82864539056</v>
      </c>
      <c r="G215" s="26" t="n">
        <f aca="false">IF($A215="","",IF($A215&lt;='Interest-Only Calculator'!$C$17,MIN('Interest-Only Calculator'!$C$12,MAX(D215,0)),MIN('Interest-Only Calculator'!$C$13,MAX(D215-(F215-E215),0))))</f>
        <v>0</v>
      </c>
      <c r="H215" s="26" t="n">
        <f aca="false">IF($A215="","",F215+G215)</f>
        <v>2700.82864539056</v>
      </c>
      <c r="I215" s="26" t="n">
        <f aca="false">IF($A215="","",H215-E215)</f>
        <v>1201.11613652302</v>
      </c>
      <c r="J215" s="26" t="n">
        <f aca="false">IF($A215="","",MAX(D215-I215,0))</f>
        <v>275668.885500561</v>
      </c>
    </row>
    <row r="216" customFormat="false" ht="15" hidden="false" customHeight="false" outlineLevel="0" collapsed="false">
      <c r="A216" s="28" t="n">
        <f aca="false">IF($A215="","",IF(AND(ISNUMBER($J215),$J215&gt;0.005,$A215+1&lt;=('Interest-Only Calculator'!$C$17+'Interest-Only Calculator'!$C$18)),$A215+1,""))</f>
        <v>212</v>
      </c>
      <c r="B216" s="29" t="n">
        <f aca="false">IF($A216="","",EDATE('Interest-Only Calculator'!$C$11,$A216-1))</f>
        <v>52688</v>
      </c>
      <c r="C216" s="30" t="str">
        <f aca="false">IF($A216="","",IF($A216&lt;='Interest-Only Calculator'!$C$17,"Interest-Only","Amortizing"))</f>
        <v>Amortizing</v>
      </c>
      <c r="D216" s="31" t="n">
        <f aca="false">IF($A216="","",J215)</f>
        <v>275668.885500561</v>
      </c>
      <c r="E216" s="31" t="n">
        <f aca="false">IF($A216="","",D216*'Interest-Only Calculator'!$C$16)</f>
        <v>1493.20646312804</v>
      </c>
      <c r="F216" s="31" t="n">
        <f aca="false">IF($A216="","",IF($A216&lt;='Interest-Only Calculator'!$C$17,E216,MIN('Amortization Schedule'!$M$3,D216+E216)))</f>
        <v>2700.82864539056</v>
      </c>
      <c r="G216" s="31" t="n">
        <f aca="false">IF($A216="","",IF($A216&lt;='Interest-Only Calculator'!$C$17,MIN('Interest-Only Calculator'!$C$12,MAX(D216,0)),MIN('Interest-Only Calculator'!$C$13,MAX(D216-(F216-E216),0))))</f>
        <v>0</v>
      </c>
      <c r="H216" s="31" t="n">
        <f aca="false">IF($A216="","",F216+G216)</f>
        <v>2700.82864539056</v>
      </c>
      <c r="I216" s="31" t="n">
        <f aca="false">IF($A216="","",H216-E216)</f>
        <v>1207.62218226252</v>
      </c>
      <c r="J216" s="31" t="n">
        <f aca="false">IF($A216="","",MAX(D216-I216,0))</f>
        <v>274461.263318299</v>
      </c>
    </row>
    <row r="217" customFormat="false" ht="15" hidden="false" customHeight="false" outlineLevel="0" collapsed="false">
      <c r="A217" s="23" t="n">
        <f aca="false">IF($A216="","",IF(AND(ISNUMBER($J216),$J216&gt;0.005,$A216+1&lt;=('Interest-Only Calculator'!$C$17+'Interest-Only Calculator'!$C$18)),$A216+1,""))</f>
        <v>213</v>
      </c>
      <c r="B217" s="24" t="n">
        <f aca="false">IF($A217="","",EDATE('Interest-Only Calculator'!$C$11,$A217-1))</f>
        <v>52718</v>
      </c>
      <c r="C217" s="25" t="str">
        <f aca="false">IF($A217="","",IF($A217&lt;='Interest-Only Calculator'!$C$17,"Interest-Only","Amortizing"))</f>
        <v>Amortizing</v>
      </c>
      <c r="D217" s="26" t="n">
        <f aca="false">IF($A217="","",J216)</f>
        <v>274461.263318299</v>
      </c>
      <c r="E217" s="26" t="n">
        <f aca="false">IF($A217="","",D217*'Interest-Only Calculator'!$C$16)</f>
        <v>1486.66517630745</v>
      </c>
      <c r="F217" s="26" t="n">
        <f aca="false">IF($A217="","",IF($A217&lt;='Interest-Only Calculator'!$C$17,E217,MIN('Amortization Schedule'!$M$3,D217+E217)))</f>
        <v>2700.82864539056</v>
      </c>
      <c r="G217" s="26" t="n">
        <f aca="false">IF($A217="","",IF($A217&lt;='Interest-Only Calculator'!$C$17,MIN('Interest-Only Calculator'!$C$12,MAX(D217,0)),MIN('Interest-Only Calculator'!$C$13,MAX(D217-(F217-E217),0))))</f>
        <v>0</v>
      </c>
      <c r="H217" s="26" t="n">
        <f aca="false">IF($A217="","",F217+G217)</f>
        <v>2700.82864539056</v>
      </c>
      <c r="I217" s="26" t="n">
        <f aca="false">IF($A217="","",H217-E217)</f>
        <v>1214.16346908311</v>
      </c>
      <c r="J217" s="26" t="n">
        <f aca="false">IF($A217="","",MAX(D217-I217,0))</f>
        <v>273247.099849216</v>
      </c>
    </row>
    <row r="218" customFormat="false" ht="15" hidden="false" customHeight="false" outlineLevel="0" collapsed="false">
      <c r="A218" s="28" t="n">
        <f aca="false">IF($A217="","",IF(AND(ISNUMBER($J217),$J217&gt;0.005,$A217+1&lt;=('Interest-Only Calculator'!$C$17+'Interest-Only Calculator'!$C$18)),$A217+1,""))</f>
        <v>214</v>
      </c>
      <c r="B218" s="29" t="n">
        <f aca="false">IF($A218="","",EDATE('Interest-Only Calculator'!$C$11,$A218-1))</f>
        <v>52749</v>
      </c>
      <c r="C218" s="30" t="str">
        <f aca="false">IF($A218="","",IF($A218&lt;='Interest-Only Calculator'!$C$17,"Interest-Only","Amortizing"))</f>
        <v>Amortizing</v>
      </c>
      <c r="D218" s="31" t="n">
        <f aca="false">IF($A218="","",J217)</f>
        <v>273247.099849216</v>
      </c>
      <c r="E218" s="31" t="n">
        <f aca="false">IF($A218="","",D218*'Interest-Only Calculator'!$C$16)</f>
        <v>1480.08845751658</v>
      </c>
      <c r="F218" s="31" t="n">
        <f aca="false">IF($A218="","",IF($A218&lt;='Interest-Only Calculator'!$C$17,E218,MIN('Amortization Schedule'!$M$3,D218+E218)))</f>
        <v>2700.82864539056</v>
      </c>
      <c r="G218" s="31" t="n">
        <f aca="false">IF($A218="","",IF($A218&lt;='Interest-Only Calculator'!$C$17,MIN('Interest-Only Calculator'!$C$12,MAX(D218,0)),MIN('Interest-Only Calculator'!$C$13,MAX(D218-(F218-E218),0))))</f>
        <v>0</v>
      </c>
      <c r="H218" s="31" t="n">
        <f aca="false">IF($A218="","",F218+G218)</f>
        <v>2700.82864539056</v>
      </c>
      <c r="I218" s="31" t="n">
        <f aca="false">IF($A218="","",H218-E218)</f>
        <v>1220.74018787397</v>
      </c>
      <c r="J218" s="31" t="n">
        <f aca="false">IF($A218="","",MAX(D218-I218,0))</f>
        <v>272026.359661342</v>
      </c>
    </row>
    <row r="219" customFormat="false" ht="15" hidden="false" customHeight="false" outlineLevel="0" collapsed="false">
      <c r="A219" s="23" t="n">
        <f aca="false">IF($A218="","",IF(AND(ISNUMBER($J218),$J218&gt;0.005,$A218+1&lt;=('Interest-Only Calculator'!$C$17+'Interest-Only Calculator'!$C$18)),$A218+1,""))</f>
        <v>215</v>
      </c>
      <c r="B219" s="24" t="n">
        <f aca="false">IF($A219="","",EDATE('Interest-Only Calculator'!$C$11,$A219-1))</f>
        <v>52779</v>
      </c>
      <c r="C219" s="25" t="str">
        <f aca="false">IF($A219="","",IF($A219&lt;='Interest-Only Calculator'!$C$17,"Interest-Only","Amortizing"))</f>
        <v>Amortizing</v>
      </c>
      <c r="D219" s="26" t="n">
        <f aca="false">IF($A219="","",J218)</f>
        <v>272026.359661342</v>
      </c>
      <c r="E219" s="26" t="n">
        <f aca="false">IF($A219="","",D219*'Interest-Only Calculator'!$C$16)</f>
        <v>1473.47611483227</v>
      </c>
      <c r="F219" s="26" t="n">
        <f aca="false">IF($A219="","",IF($A219&lt;='Interest-Only Calculator'!$C$17,E219,MIN('Amortization Schedule'!$M$3,D219+E219)))</f>
        <v>2700.82864539056</v>
      </c>
      <c r="G219" s="26" t="n">
        <f aca="false">IF($A219="","",IF($A219&lt;='Interest-Only Calculator'!$C$17,MIN('Interest-Only Calculator'!$C$12,MAX(D219,0)),MIN('Interest-Only Calculator'!$C$13,MAX(D219-(F219-E219),0))))</f>
        <v>0</v>
      </c>
      <c r="H219" s="26" t="n">
        <f aca="false">IF($A219="","",F219+G219)</f>
        <v>2700.82864539056</v>
      </c>
      <c r="I219" s="26" t="n">
        <f aca="false">IF($A219="","",H219-E219)</f>
        <v>1227.35253055829</v>
      </c>
      <c r="J219" s="26" t="n">
        <f aca="false">IF($A219="","",MAX(D219-I219,0))</f>
        <v>270799.007130783</v>
      </c>
    </row>
    <row r="220" customFormat="false" ht="15" hidden="false" customHeight="false" outlineLevel="0" collapsed="false">
      <c r="A220" s="28" t="n">
        <f aca="false">IF($A219="","",IF(AND(ISNUMBER($J219),$J219&gt;0.005,$A219+1&lt;=('Interest-Only Calculator'!$C$17+'Interest-Only Calculator'!$C$18)),$A219+1,""))</f>
        <v>216</v>
      </c>
      <c r="B220" s="29" t="n">
        <f aca="false">IF($A220="","",EDATE('Interest-Only Calculator'!$C$11,$A220-1))</f>
        <v>52810</v>
      </c>
      <c r="C220" s="30" t="str">
        <f aca="false">IF($A220="","",IF($A220&lt;='Interest-Only Calculator'!$C$17,"Interest-Only","Amortizing"))</f>
        <v>Amortizing</v>
      </c>
      <c r="D220" s="31" t="n">
        <f aca="false">IF($A220="","",J219)</f>
        <v>270799.007130783</v>
      </c>
      <c r="E220" s="31" t="n">
        <f aca="false">IF($A220="","",D220*'Interest-Only Calculator'!$C$16)</f>
        <v>1466.82795529174</v>
      </c>
      <c r="F220" s="31" t="n">
        <f aca="false">IF($A220="","",IF($A220&lt;='Interest-Only Calculator'!$C$17,E220,MIN('Amortization Schedule'!$M$3,D220+E220)))</f>
        <v>2700.82864539056</v>
      </c>
      <c r="G220" s="31" t="n">
        <f aca="false">IF($A220="","",IF($A220&lt;='Interest-Only Calculator'!$C$17,MIN('Interest-Only Calculator'!$C$12,MAX(D220,0)),MIN('Interest-Only Calculator'!$C$13,MAX(D220-(F220-E220),0))))</f>
        <v>0</v>
      </c>
      <c r="H220" s="31" t="n">
        <f aca="false">IF($A220="","",F220+G220)</f>
        <v>2700.82864539056</v>
      </c>
      <c r="I220" s="31" t="n">
        <f aca="false">IF($A220="","",H220-E220)</f>
        <v>1234.00069009882</v>
      </c>
      <c r="J220" s="31" t="n">
        <f aca="false">IF($A220="","",MAX(D220-I220,0))</f>
        <v>269565.006440684</v>
      </c>
    </row>
    <row r="221" customFormat="false" ht="15" hidden="false" customHeight="false" outlineLevel="0" collapsed="false">
      <c r="A221" s="23" t="n">
        <f aca="false">IF($A220="","",IF(AND(ISNUMBER($J220),$J220&gt;0.005,$A220+1&lt;=('Interest-Only Calculator'!$C$17+'Interest-Only Calculator'!$C$18)),$A220+1,""))</f>
        <v>217</v>
      </c>
      <c r="B221" s="24" t="n">
        <f aca="false">IF($A221="","",EDATE('Interest-Only Calculator'!$C$11,$A221-1))</f>
        <v>52841</v>
      </c>
      <c r="C221" s="25" t="str">
        <f aca="false">IF($A221="","",IF($A221&lt;='Interest-Only Calculator'!$C$17,"Interest-Only","Amortizing"))</f>
        <v>Amortizing</v>
      </c>
      <c r="D221" s="26" t="n">
        <f aca="false">IF($A221="","",J220)</f>
        <v>269565.006440684</v>
      </c>
      <c r="E221" s="26" t="n">
        <f aca="false">IF($A221="","",D221*'Interest-Only Calculator'!$C$16)</f>
        <v>1460.14378488704</v>
      </c>
      <c r="F221" s="26" t="n">
        <f aca="false">IF($A221="","",IF($A221&lt;='Interest-Only Calculator'!$C$17,E221,MIN('Amortization Schedule'!$M$3,D221+E221)))</f>
        <v>2700.82864539056</v>
      </c>
      <c r="G221" s="26" t="n">
        <f aca="false">IF($A221="","",IF($A221&lt;='Interest-Only Calculator'!$C$17,MIN('Interest-Only Calculator'!$C$12,MAX(D221,0)),MIN('Interest-Only Calculator'!$C$13,MAX(D221-(F221-E221),0))))</f>
        <v>0</v>
      </c>
      <c r="H221" s="26" t="n">
        <f aca="false">IF($A221="","",F221+G221)</f>
        <v>2700.82864539056</v>
      </c>
      <c r="I221" s="26" t="n">
        <f aca="false">IF($A221="","",H221-E221)</f>
        <v>1240.68486050352</v>
      </c>
      <c r="J221" s="26" t="n">
        <f aca="false">IF($A221="","",MAX(D221-I221,0))</f>
        <v>268324.321580181</v>
      </c>
    </row>
    <row r="222" customFormat="false" ht="15" hidden="false" customHeight="false" outlineLevel="0" collapsed="false">
      <c r="A222" s="28" t="n">
        <f aca="false">IF($A221="","",IF(AND(ISNUMBER($J221),$J221&gt;0.005,$A221+1&lt;=('Interest-Only Calculator'!$C$17+'Interest-Only Calculator'!$C$18)),$A221+1,""))</f>
        <v>218</v>
      </c>
      <c r="B222" s="29" t="n">
        <f aca="false">IF($A222="","",EDATE('Interest-Only Calculator'!$C$11,$A222-1))</f>
        <v>52871</v>
      </c>
      <c r="C222" s="30" t="str">
        <f aca="false">IF($A222="","",IF($A222&lt;='Interest-Only Calculator'!$C$17,"Interest-Only","Amortizing"))</f>
        <v>Amortizing</v>
      </c>
      <c r="D222" s="31" t="n">
        <f aca="false">IF($A222="","",J221)</f>
        <v>268324.321580181</v>
      </c>
      <c r="E222" s="31" t="n">
        <f aca="false">IF($A222="","",D222*'Interest-Only Calculator'!$C$16)</f>
        <v>1453.42340855931</v>
      </c>
      <c r="F222" s="31" t="n">
        <f aca="false">IF($A222="","",IF($A222&lt;='Interest-Only Calculator'!$C$17,E222,MIN('Amortization Schedule'!$M$3,D222+E222)))</f>
        <v>2700.82864539056</v>
      </c>
      <c r="G222" s="31" t="n">
        <f aca="false">IF($A222="","",IF($A222&lt;='Interest-Only Calculator'!$C$17,MIN('Interest-Only Calculator'!$C$12,MAX(D222,0)),MIN('Interest-Only Calculator'!$C$13,MAX(D222-(F222-E222),0))))</f>
        <v>0</v>
      </c>
      <c r="H222" s="31" t="n">
        <f aca="false">IF($A222="","",F222+G222)</f>
        <v>2700.82864539056</v>
      </c>
      <c r="I222" s="31" t="n">
        <f aca="false">IF($A222="","",H222-E222)</f>
        <v>1247.40523683125</v>
      </c>
      <c r="J222" s="31" t="n">
        <f aca="false">IF($A222="","",MAX(D222-I222,0))</f>
        <v>267076.91634335</v>
      </c>
    </row>
    <row r="223" customFormat="false" ht="15" hidden="false" customHeight="false" outlineLevel="0" collapsed="false">
      <c r="A223" s="23" t="n">
        <f aca="false">IF($A222="","",IF(AND(ISNUMBER($J222),$J222&gt;0.005,$A222+1&lt;=('Interest-Only Calculator'!$C$17+'Interest-Only Calculator'!$C$18)),$A222+1,""))</f>
        <v>219</v>
      </c>
      <c r="B223" s="24" t="n">
        <f aca="false">IF($A223="","",EDATE('Interest-Only Calculator'!$C$11,$A223-1))</f>
        <v>52902</v>
      </c>
      <c r="C223" s="25" t="str">
        <f aca="false">IF($A223="","",IF($A223&lt;='Interest-Only Calculator'!$C$17,"Interest-Only","Amortizing"))</f>
        <v>Amortizing</v>
      </c>
      <c r="D223" s="26" t="n">
        <f aca="false">IF($A223="","",J222)</f>
        <v>267076.91634335</v>
      </c>
      <c r="E223" s="26" t="n">
        <f aca="false">IF($A223="","",D223*'Interest-Only Calculator'!$C$16)</f>
        <v>1446.66663019314</v>
      </c>
      <c r="F223" s="26" t="n">
        <f aca="false">IF($A223="","",IF($A223&lt;='Interest-Only Calculator'!$C$17,E223,MIN('Amortization Schedule'!$M$3,D223+E223)))</f>
        <v>2700.82864539056</v>
      </c>
      <c r="G223" s="26" t="n">
        <f aca="false">IF($A223="","",IF($A223&lt;='Interest-Only Calculator'!$C$17,MIN('Interest-Only Calculator'!$C$12,MAX(D223,0)),MIN('Interest-Only Calculator'!$C$13,MAX(D223-(F223-E223),0))))</f>
        <v>0</v>
      </c>
      <c r="H223" s="26" t="n">
        <f aca="false">IF($A223="","",F223+G223)</f>
        <v>2700.82864539056</v>
      </c>
      <c r="I223" s="26" t="n">
        <f aca="false">IF($A223="","",H223-E223)</f>
        <v>1254.16201519741</v>
      </c>
      <c r="J223" s="26" t="n">
        <f aca="false">IF($A223="","",MAX(D223-I223,0))</f>
        <v>265822.754328152</v>
      </c>
    </row>
    <row r="224" customFormat="false" ht="15" hidden="false" customHeight="false" outlineLevel="0" collapsed="false">
      <c r="A224" s="28" t="n">
        <f aca="false">IF($A223="","",IF(AND(ISNUMBER($J223),$J223&gt;0.005,$A223+1&lt;=('Interest-Only Calculator'!$C$17+'Interest-Only Calculator'!$C$18)),$A223+1,""))</f>
        <v>220</v>
      </c>
      <c r="B224" s="29" t="n">
        <f aca="false">IF($A224="","",EDATE('Interest-Only Calculator'!$C$11,$A224-1))</f>
        <v>52932</v>
      </c>
      <c r="C224" s="30" t="str">
        <f aca="false">IF($A224="","",IF($A224&lt;='Interest-Only Calculator'!$C$17,"Interest-Only","Amortizing"))</f>
        <v>Amortizing</v>
      </c>
      <c r="D224" s="31" t="n">
        <f aca="false">IF($A224="","",J223)</f>
        <v>265822.754328152</v>
      </c>
      <c r="E224" s="31" t="n">
        <f aca="false">IF($A224="","",D224*'Interest-Only Calculator'!$C$16)</f>
        <v>1439.87325261083</v>
      </c>
      <c r="F224" s="31" t="n">
        <f aca="false">IF($A224="","",IF($A224&lt;='Interest-Only Calculator'!$C$17,E224,MIN('Amortization Schedule'!$M$3,D224+E224)))</f>
        <v>2700.82864539056</v>
      </c>
      <c r="G224" s="31" t="n">
        <f aca="false">IF($A224="","",IF($A224&lt;='Interest-Only Calculator'!$C$17,MIN('Interest-Only Calculator'!$C$12,MAX(D224,0)),MIN('Interest-Only Calculator'!$C$13,MAX(D224-(F224-E224),0))))</f>
        <v>0</v>
      </c>
      <c r="H224" s="31" t="n">
        <f aca="false">IF($A224="","",F224+G224)</f>
        <v>2700.82864539056</v>
      </c>
      <c r="I224" s="31" t="n">
        <f aca="false">IF($A224="","",H224-E224)</f>
        <v>1260.95539277973</v>
      </c>
      <c r="J224" s="31" t="n">
        <f aca="false">IF($A224="","",MAX(D224-I224,0))</f>
        <v>264561.798935373</v>
      </c>
    </row>
    <row r="225" customFormat="false" ht="15" hidden="false" customHeight="false" outlineLevel="0" collapsed="false">
      <c r="A225" s="23" t="n">
        <f aca="false">IF($A224="","",IF(AND(ISNUMBER($J224),$J224&gt;0.005,$A224+1&lt;=('Interest-Only Calculator'!$C$17+'Interest-Only Calculator'!$C$18)),$A224+1,""))</f>
        <v>221</v>
      </c>
      <c r="B225" s="24" t="n">
        <f aca="false">IF($A225="","",EDATE('Interest-Only Calculator'!$C$11,$A225-1))</f>
        <v>52963</v>
      </c>
      <c r="C225" s="25" t="str">
        <f aca="false">IF($A225="","",IF($A225&lt;='Interest-Only Calculator'!$C$17,"Interest-Only","Amortizing"))</f>
        <v>Amortizing</v>
      </c>
      <c r="D225" s="26" t="n">
        <f aca="false">IF($A225="","",J224)</f>
        <v>264561.798935373</v>
      </c>
      <c r="E225" s="26" t="n">
        <f aca="false">IF($A225="","",D225*'Interest-Only Calculator'!$C$16)</f>
        <v>1433.0430775666</v>
      </c>
      <c r="F225" s="26" t="n">
        <f aca="false">IF($A225="","",IF($A225&lt;='Interest-Only Calculator'!$C$17,E225,MIN('Amortization Schedule'!$M$3,D225+E225)))</f>
        <v>2700.82864539056</v>
      </c>
      <c r="G225" s="26" t="n">
        <f aca="false">IF($A225="","",IF($A225&lt;='Interest-Only Calculator'!$C$17,MIN('Interest-Only Calculator'!$C$12,MAX(D225,0)),MIN('Interest-Only Calculator'!$C$13,MAX(D225-(F225-E225),0))))</f>
        <v>0</v>
      </c>
      <c r="H225" s="26" t="n">
        <f aca="false">IF($A225="","",F225+G225)</f>
        <v>2700.82864539056</v>
      </c>
      <c r="I225" s="26" t="n">
        <f aca="false">IF($A225="","",H225-E225)</f>
        <v>1267.78556782396</v>
      </c>
      <c r="J225" s="26" t="n">
        <f aca="false">IF($A225="","",MAX(D225-I225,0))</f>
        <v>263294.013367549</v>
      </c>
    </row>
    <row r="226" customFormat="false" ht="15" hidden="false" customHeight="false" outlineLevel="0" collapsed="false">
      <c r="A226" s="28" t="n">
        <f aca="false">IF($A225="","",IF(AND(ISNUMBER($J225),$J225&gt;0.005,$A225+1&lt;=('Interest-Only Calculator'!$C$17+'Interest-Only Calculator'!$C$18)),$A225+1,""))</f>
        <v>222</v>
      </c>
      <c r="B226" s="29" t="n">
        <f aca="false">IF($A226="","",EDATE('Interest-Only Calculator'!$C$11,$A226-1))</f>
        <v>52994</v>
      </c>
      <c r="C226" s="30" t="str">
        <f aca="false">IF($A226="","",IF($A226&lt;='Interest-Only Calculator'!$C$17,"Interest-Only","Amortizing"))</f>
        <v>Amortizing</v>
      </c>
      <c r="D226" s="31" t="n">
        <f aca="false">IF($A226="","",J225)</f>
        <v>263294.013367549</v>
      </c>
      <c r="E226" s="31" t="n">
        <f aca="false">IF($A226="","",D226*'Interest-Only Calculator'!$C$16)</f>
        <v>1426.17590574089</v>
      </c>
      <c r="F226" s="31" t="n">
        <f aca="false">IF($A226="","",IF($A226&lt;='Interest-Only Calculator'!$C$17,E226,MIN('Amortization Schedule'!$M$3,D226+E226)))</f>
        <v>2700.82864539056</v>
      </c>
      <c r="G226" s="31" t="n">
        <f aca="false">IF($A226="","",IF($A226&lt;='Interest-Only Calculator'!$C$17,MIN('Interest-Only Calculator'!$C$12,MAX(D226,0)),MIN('Interest-Only Calculator'!$C$13,MAX(D226-(F226-E226),0))))</f>
        <v>0</v>
      </c>
      <c r="H226" s="31" t="n">
        <f aca="false">IF($A226="","",F226+G226)</f>
        <v>2700.82864539056</v>
      </c>
      <c r="I226" s="31" t="n">
        <f aca="false">IF($A226="","",H226-E226)</f>
        <v>1274.65273964967</v>
      </c>
      <c r="J226" s="31" t="n">
        <f aca="false">IF($A226="","",MAX(D226-I226,0))</f>
        <v>262019.360627899</v>
      </c>
    </row>
    <row r="227" customFormat="false" ht="15" hidden="false" customHeight="false" outlineLevel="0" collapsed="false">
      <c r="A227" s="23" t="n">
        <f aca="false">IF($A226="","",IF(AND(ISNUMBER($J226),$J226&gt;0.005,$A226+1&lt;=('Interest-Only Calculator'!$C$17+'Interest-Only Calculator'!$C$18)),$A226+1,""))</f>
        <v>223</v>
      </c>
      <c r="B227" s="24" t="n">
        <f aca="false">IF($A227="","",EDATE('Interest-Only Calculator'!$C$11,$A227-1))</f>
        <v>53022</v>
      </c>
      <c r="C227" s="25" t="str">
        <f aca="false">IF($A227="","",IF($A227&lt;='Interest-Only Calculator'!$C$17,"Interest-Only","Amortizing"))</f>
        <v>Amortizing</v>
      </c>
      <c r="D227" s="26" t="n">
        <f aca="false">IF($A227="","",J226)</f>
        <v>262019.360627899</v>
      </c>
      <c r="E227" s="26" t="n">
        <f aca="false">IF($A227="","",D227*'Interest-Only Calculator'!$C$16)</f>
        <v>1419.27153673445</v>
      </c>
      <c r="F227" s="26" t="n">
        <f aca="false">IF($A227="","",IF($A227&lt;='Interest-Only Calculator'!$C$17,E227,MIN('Amortization Schedule'!$M$3,D227+E227)))</f>
        <v>2700.82864539056</v>
      </c>
      <c r="G227" s="26" t="n">
        <f aca="false">IF($A227="","",IF($A227&lt;='Interest-Only Calculator'!$C$17,MIN('Interest-Only Calculator'!$C$12,MAX(D227,0)),MIN('Interest-Only Calculator'!$C$13,MAX(D227-(F227-E227),0))))</f>
        <v>0</v>
      </c>
      <c r="H227" s="26" t="n">
        <f aca="false">IF($A227="","",F227+G227)</f>
        <v>2700.82864539056</v>
      </c>
      <c r="I227" s="26" t="n">
        <f aca="false">IF($A227="","",H227-E227)</f>
        <v>1281.55710865611</v>
      </c>
      <c r="J227" s="26" t="n">
        <f aca="false">IF($A227="","",MAX(D227-I227,0))</f>
        <v>260737.803519243</v>
      </c>
    </row>
    <row r="228" customFormat="false" ht="15" hidden="false" customHeight="false" outlineLevel="0" collapsed="false">
      <c r="A228" s="28" t="n">
        <f aca="false">IF($A227="","",IF(AND(ISNUMBER($J227),$J227&gt;0.005,$A227+1&lt;=('Interest-Only Calculator'!$C$17+'Interest-Only Calculator'!$C$18)),$A227+1,""))</f>
        <v>224</v>
      </c>
      <c r="B228" s="29" t="n">
        <f aca="false">IF($A228="","",EDATE('Interest-Only Calculator'!$C$11,$A228-1))</f>
        <v>53053</v>
      </c>
      <c r="C228" s="30" t="str">
        <f aca="false">IF($A228="","",IF($A228&lt;='Interest-Only Calculator'!$C$17,"Interest-Only","Amortizing"))</f>
        <v>Amortizing</v>
      </c>
      <c r="D228" s="31" t="n">
        <f aca="false">IF($A228="","",J227)</f>
        <v>260737.803519243</v>
      </c>
      <c r="E228" s="31" t="n">
        <f aca="false">IF($A228="","",D228*'Interest-Only Calculator'!$C$16)</f>
        <v>1412.32976906257</v>
      </c>
      <c r="F228" s="31" t="n">
        <f aca="false">IF($A228="","",IF($A228&lt;='Interest-Only Calculator'!$C$17,E228,MIN('Amortization Schedule'!$M$3,D228+E228)))</f>
        <v>2700.82864539056</v>
      </c>
      <c r="G228" s="31" t="n">
        <f aca="false">IF($A228="","",IF($A228&lt;='Interest-Only Calculator'!$C$17,MIN('Interest-Only Calculator'!$C$12,MAX(D228,0)),MIN('Interest-Only Calculator'!$C$13,MAX(D228-(F228-E228),0))))</f>
        <v>0</v>
      </c>
      <c r="H228" s="31" t="n">
        <f aca="false">IF($A228="","",F228+G228)</f>
        <v>2700.82864539056</v>
      </c>
      <c r="I228" s="31" t="n">
        <f aca="false">IF($A228="","",H228-E228)</f>
        <v>1288.49887632799</v>
      </c>
      <c r="J228" s="31" t="n">
        <f aca="false">IF($A228="","",MAX(D228-I228,0))</f>
        <v>259449.304642915</v>
      </c>
    </row>
    <row r="229" customFormat="false" ht="15" hidden="false" customHeight="false" outlineLevel="0" collapsed="false">
      <c r="A229" s="23" t="n">
        <f aca="false">IF($A228="","",IF(AND(ISNUMBER($J228),$J228&gt;0.005,$A228+1&lt;=('Interest-Only Calculator'!$C$17+'Interest-Only Calculator'!$C$18)),$A228+1,""))</f>
        <v>225</v>
      </c>
      <c r="B229" s="24" t="n">
        <f aca="false">IF($A229="","",EDATE('Interest-Only Calculator'!$C$11,$A229-1))</f>
        <v>53083</v>
      </c>
      <c r="C229" s="25" t="str">
        <f aca="false">IF($A229="","",IF($A229&lt;='Interest-Only Calculator'!$C$17,"Interest-Only","Amortizing"))</f>
        <v>Amortizing</v>
      </c>
      <c r="D229" s="26" t="n">
        <f aca="false">IF($A229="","",J228)</f>
        <v>259449.304642915</v>
      </c>
      <c r="E229" s="26" t="n">
        <f aca="false">IF($A229="","",D229*'Interest-Only Calculator'!$C$16)</f>
        <v>1405.35040014912</v>
      </c>
      <c r="F229" s="26" t="n">
        <f aca="false">IF($A229="","",IF($A229&lt;='Interest-Only Calculator'!$C$17,E229,MIN('Amortization Schedule'!$M$3,D229+E229)))</f>
        <v>2700.82864539056</v>
      </c>
      <c r="G229" s="26" t="n">
        <f aca="false">IF($A229="","",IF($A229&lt;='Interest-Only Calculator'!$C$17,MIN('Interest-Only Calculator'!$C$12,MAX(D229,0)),MIN('Interest-Only Calculator'!$C$13,MAX(D229-(F229-E229),0))))</f>
        <v>0</v>
      </c>
      <c r="H229" s="26" t="n">
        <f aca="false">IF($A229="","",F229+G229)</f>
        <v>2700.82864539056</v>
      </c>
      <c r="I229" s="26" t="n">
        <f aca="false">IF($A229="","",H229-E229)</f>
        <v>1295.47824524144</v>
      </c>
      <c r="J229" s="26" t="n">
        <f aca="false">IF($A229="","",MAX(D229-I229,0))</f>
        <v>258153.826397673</v>
      </c>
    </row>
    <row r="230" customFormat="false" ht="15" hidden="false" customHeight="false" outlineLevel="0" collapsed="false">
      <c r="A230" s="28" t="n">
        <f aca="false">IF($A229="","",IF(AND(ISNUMBER($J229),$J229&gt;0.005,$A229+1&lt;=('Interest-Only Calculator'!$C$17+'Interest-Only Calculator'!$C$18)),$A229+1,""))</f>
        <v>226</v>
      </c>
      <c r="B230" s="29" t="n">
        <f aca="false">IF($A230="","",EDATE('Interest-Only Calculator'!$C$11,$A230-1))</f>
        <v>53114</v>
      </c>
      <c r="C230" s="30" t="str">
        <f aca="false">IF($A230="","",IF($A230&lt;='Interest-Only Calculator'!$C$17,"Interest-Only","Amortizing"))</f>
        <v>Amortizing</v>
      </c>
      <c r="D230" s="31" t="n">
        <f aca="false">IF($A230="","",J229)</f>
        <v>258153.826397673</v>
      </c>
      <c r="E230" s="31" t="n">
        <f aca="false">IF($A230="","",D230*'Interest-Only Calculator'!$C$16)</f>
        <v>1398.33322632073</v>
      </c>
      <c r="F230" s="31" t="n">
        <f aca="false">IF($A230="","",IF($A230&lt;='Interest-Only Calculator'!$C$17,E230,MIN('Amortization Schedule'!$M$3,D230+E230)))</f>
        <v>2700.82864539056</v>
      </c>
      <c r="G230" s="31" t="n">
        <f aca="false">IF($A230="","",IF($A230&lt;='Interest-Only Calculator'!$C$17,MIN('Interest-Only Calculator'!$C$12,MAX(D230,0)),MIN('Interest-Only Calculator'!$C$13,MAX(D230-(F230-E230),0))))</f>
        <v>0</v>
      </c>
      <c r="H230" s="31" t="n">
        <f aca="false">IF($A230="","",F230+G230)</f>
        <v>2700.82864539056</v>
      </c>
      <c r="I230" s="31" t="n">
        <f aca="false">IF($A230="","",H230-E230)</f>
        <v>1302.49541906983</v>
      </c>
      <c r="J230" s="31" t="n">
        <f aca="false">IF($A230="","",MAX(D230-I230,0))</f>
        <v>256851.330978604</v>
      </c>
    </row>
    <row r="231" customFormat="false" ht="15" hidden="false" customHeight="false" outlineLevel="0" collapsed="false">
      <c r="A231" s="23" t="n">
        <f aca="false">IF($A230="","",IF(AND(ISNUMBER($J230),$J230&gt;0.005,$A230+1&lt;=('Interest-Only Calculator'!$C$17+'Interest-Only Calculator'!$C$18)),$A230+1,""))</f>
        <v>227</v>
      </c>
      <c r="B231" s="24" t="n">
        <f aca="false">IF($A231="","",EDATE('Interest-Only Calculator'!$C$11,$A231-1))</f>
        <v>53144</v>
      </c>
      <c r="C231" s="25" t="str">
        <f aca="false">IF($A231="","",IF($A231&lt;='Interest-Only Calculator'!$C$17,"Interest-Only","Amortizing"))</f>
        <v>Amortizing</v>
      </c>
      <c r="D231" s="26" t="n">
        <f aca="false">IF($A231="","",J230)</f>
        <v>256851.330978604</v>
      </c>
      <c r="E231" s="26" t="n">
        <f aca="false">IF($A231="","",D231*'Interest-Only Calculator'!$C$16)</f>
        <v>1391.27804280077</v>
      </c>
      <c r="F231" s="26" t="n">
        <f aca="false">IF($A231="","",IF($A231&lt;='Interest-Only Calculator'!$C$17,E231,MIN('Amortization Schedule'!$M$3,D231+E231)))</f>
        <v>2700.82864539056</v>
      </c>
      <c r="G231" s="26" t="n">
        <f aca="false">IF($A231="","",IF($A231&lt;='Interest-Only Calculator'!$C$17,MIN('Interest-Only Calculator'!$C$12,MAX(D231,0)),MIN('Interest-Only Calculator'!$C$13,MAX(D231-(F231-E231),0))))</f>
        <v>0</v>
      </c>
      <c r="H231" s="26" t="n">
        <f aca="false">IF($A231="","",F231+G231)</f>
        <v>2700.82864539056</v>
      </c>
      <c r="I231" s="26" t="n">
        <f aca="false">IF($A231="","",H231-E231)</f>
        <v>1309.55060258979</v>
      </c>
      <c r="J231" s="26" t="n">
        <f aca="false">IF($A231="","",MAX(D231-I231,0))</f>
        <v>255541.780376014</v>
      </c>
    </row>
    <row r="232" customFormat="false" ht="15" hidden="false" customHeight="false" outlineLevel="0" collapsed="false">
      <c r="A232" s="28" t="n">
        <f aca="false">IF($A231="","",IF(AND(ISNUMBER($J231),$J231&gt;0.005,$A231+1&lt;=('Interest-Only Calculator'!$C$17+'Interest-Only Calculator'!$C$18)),$A231+1,""))</f>
        <v>228</v>
      </c>
      <c r="B232" s="29" t="n">
        <f aca="false">IF($A232="","",EDATE('Interest-Only Calculator'!$C$11,$A232-1))</f>
        <v>53175</v>
      </c>
      <c r="C232" s="30" t="str">
        <f aca="false">IF($A232="","",IF($A232&lt;='Interest-Only Calculator'!$C$17,"Interest-Only","Amortizing"))</f>
        <v>Amortizing</v>
      </c>
      <c r="D232" s="31" t="n">
        <f aca="false">IF($A232="","",J231)</f>
        <v>255541.780376014</v>
      </c>
      <c r="E232" s="31" t="n">
        <f aca="false">IF($A232="","",D232*'Interest-Only Calculator'!$C$16)</f>
        <v>1384.18464370341</v>
      </c>
      <c r="F232" s="31" t="n">
        <f aca="false">IF($A232="","",IF($A232&lt;='Interest-Only Calculator'!$C$17,E232,MIN('Amortization Schedule'!$M$3,D232+E232)))</f>
        <v>2700.82864539056</v>
      </c>
      <c r="G232" s="31" t="n">
        <f aca="false">IF($A232="","",IF($A232&lt;='Interest-Only Calculator'!$C$17,MIN('Interest-Only Calculator'!$C$12,MAX(D232,0)),MIN('Interest-Only Calculator'!$C$13,MAX(D232-(F232-E232),0))))</f>
        <v>0</v>
      </c>
      <c r="H232" s="31" t="n">
        <f aca="false">IF($A232="","",F232+G232)</f>
        <v>2700.82864539056</v>
      </c>
      <c r="I232" s="31" t="n">
        <f aca="false">IF($A232="","",H232-E232)</f>
        <v>1316.64400168715</v>
      </c>
      <c r="J232" s="31" t="n">
        <f aca="false">IF($A232="","",MAX(D232-I232,0))</f>
        <v>254225.136374327</v>
      </c>
    </row>
    <row r="233" customFormat="false" ht="15" hidden="false" customHeight="false" outlineLevel="0" collapsed="false">
      <c r="A233" s="23" t="n">
        <f aca="false">IF($A232="","",IF(AND(ISNUMBER($J232),$J232&gt;0.005,$A232+1&lt;=('Interest-Only Calculator'!$C$17+'Interest-Only Calculator'!$C$18)),$A232+1,""))</f>
        <v>229</v>
      </c>
      <c r="B233" s="24" t="n">
        <f aca="false">IF($A233="","",EDATE('Interest-Only Calculator'!$C$11,$A233-1))</f>
        <v>53206</v>
      </c>
      <c r="C233" s="25" t="str">
        <f aca="false">IF($A233="","",IF($A233&lt;='Interest-Only Calculator'!$C$17,"Interest-Only","Amortizing"))</f>
        <v>Amortizing</v>
      </c>
      <c r="D233" s="26" t="n">
        <f aca="false">IF($A233="","",J232)</f>
        <v>254225.136374327</v>
      </c>
      <c r="E233" s="26" t="n">
        <f aca="false">IF($A233="","",D233*'Interest-Only Calculator'!$C$16)</f>
        <v>1377.0528220276</v>
      </c>
      <c r="F233" s="26" t="n">
        <f aca="false">IF($A233="","",IF($A233&lt;='Interest-Only Calculator'!$C$17,E233,MIN('Amortization Schedule'!$M$3,D233+E233)))</f>
        <v>2700.82864539056</v>
      </c>
      <c r="G233" s="26" t="n">
        <f aca="false">IF($A233="","",IF($A233&lt;='Interest-Only Calculator'!$C$17,MIN('Interest-Only Calculator'!$C$12,MAX(D233,0)),MIN('Interest-Only Calculator'!$C$13,MAX(D233-(F233-E233),0))))</f>
        <v>0</v>
      </c>
      <c r="H233" s="26" t="n">
        <f aca="false">IF($A233="","",F233+G233)</f>
        <v>2700.82864539056</v>
      </c>
      <c r="I233" s="26" t="n">
        <f aca="false">IF($A233="","",H233-E233)</f>
        <v>1323.77582336296</v>
      </c>
      <c r="J233" s="26" t="n">
        <f aca="false">IF($A233="","",MAX(D233-I233,0))</f>
        <v>252901.360550964</v>
      </c>
    </row>
    <row r="234" customFormat="false" ht="15" hidden="false" customHeight="false" outlineLevel="0" collapsed="false">
      <c r="A234" s="28" t="n">
        <f aca="false">IF($A233="","",IF(AND(ISNUMBER($J233),$J233&gt;0.005,$A233+1&lt;=('Interest-Only Calculator'!$C$17+'Interest-Only Calculator'!$C$18)),$A233+1,""))</f>
        <v>230</v>
      </c>
      <c r="B234" s="29" t="n">
        <f aca="false">IF($A234="","",EDATE('Interest-Only Calculator'!$C$11,$A234-1))</f>
        <v>53236</v>
      </c>
      <c r="C234" s="30" t="str">
        <f aca="false">IF($A234="","",IF($A234&lt;='Interest-Only Calculator'!$C$17,"Interest-Only","Amortizing"))</f>
        <v>Amortizing</v>
      </c>
      <c r="D234" s="31" t="n">
        <f aca="false">IF($A234="","",J233)</f>
        <v>252901.360550964</v>
      </c>
      <c r="E234" s="31" t="n">
        <f aca="false">IF($A234="","",D234*'Interest-Only Calculator'!$C$16)</f>
        <v>1369.88236965105</v>
      </c>
      <c r="F234" s="31" t="n">
        <f aca="false">IF($A234="","",IF($A234&lt;='Interest-Only Calculator'!$C$17,E234,MIN('Amortization Schedule'!$M$3,D234+E234)))</f>
        <v>2700.82864539056</v>
      </c>
      <c r="G234" s="31" t="n">
        <f aca="false">IF($A234="","",IF($A234&lt;='Interest-Only Calculator'!$C$17,MIN('Interest-Only Calculator'!$C$12,MAX(D234,0)),MIN('Interest-Only Calculator'!$C$13,MAX(D234-(F234-E234),0))))</f>
        <v>0</v>
      </c>
      <c r="H234" s="31" t="n">
        <f aca="false">IF($A234="","",F234+G234)</f>
        <v>2700.82864539056</v>
      </c>
      <c r="I234" s="31" t="n">
        <f aca="false">IF($A234="","",H234-E234)</f>
        <v>1330.94627573951</v>
      </c>
      <c r="J234" s="31" t="n">
        <f aca="false">IF($A234="","",MAX(D234-I234,0))</f>
        <v>251570.414275224</v>
      </c>
    </row>
    <row r="235" customFormat="false" ht="15" hidden="false" customHeight="false" outlineLevel="0" collapsed="false">
      <c r="A235" s="23" t="n">
        <f aca="false">IF($A234="","",IF(AND(ISNUMBER($J234),$J234&gt;0.005,$A234+1&lt;=('Interest-Only Calculator'!$C$17+'Interest-Only Calculator'!$C$18)),$A234+1,""))</f>
        <v>231</v>
      </c>
      <c r="B235" s="24" t="n">
        <f aca="false">IF($A235="","",EDATE('Interest-Only Calculator'!$C$11,$A235-1))</f>
        <v>53267</v>
      </c>
      <c r="C235" s="25" t="str">
        <f aca="false">IF($A235="","",IF($A235&lt;='Interest-Only Calculator'!$C$17,"Interest-Only","Amortizing"))</f>
        <v>Amortizing</v>
      </c>
      <c r="D235" s="26" t="n">
        <f aca="false">IF($A235="","",J234)</f>
        <v>251570.414275224</v>
      </c>
      <c r="E235" s="26" t="n">
        <f aca="false">IF($A235="","",D235*'Interest-Only Calculator'!$C$16)</f>
        <v>1362.67307732413</v>
      </c>
      <c r="F235" s="26" t="n">
        <f aca="false">IF($A235="","",IF($A235&lt;='Interest-Only Calculator'!$C$17,E235,MIN('Amortization Schedule'!$M$3,D235+E235)))</f>
        <v>2700.82864539056</v>
      </c>
      <c r="G235" s="26" t="n">
        <f aca="false">IF($A235="","",IF($A235&lt;='Interest-Only Calculator'!$C$17,MIN('Interest-Only Calculator'!$C$12,MAX(D235,0)),MIN('Interest-Only Calculator'!$C$13,MAX(D235-(F235-E235),0))))</f>
        <v>0</v>
      </c>
      <c r="H235" s="26" t="n">
        <f aca="false">IF($A235="","",F235+G235)</f>
        <v>2700.82864539056</v>
      </c>
      <c r="I235" s="26" t="n">
        <f aca="false">IF($A235="","",H235-E235)</f>
        <v>1338.15556806643</v>
      </c>
      <c r="J235" s="26" t="n">
        <f aca="false">IF($A235="","",MAX(D235-I235,0))</f>
        <v>250232.258707158</v>
      </c>
    </row>
    <row r="236" customFormat="false" ht="15" hidden="false" customHeight="false" outlineLevel="0" collapsed="false">
      <c r="A236" s="28" t="n">
        <f aca="false">IF($A235="","",IF(AND(ISNUMBER($J235),$J235&gt;0.005,$A235+1&lt;=('Interest-Only Calculator'!$C$17+'Interest-Only Calculator'!$C$18)),$A235+1,""))</f>
        <v>232</v>
      </c>
      <c r="B236" s="29" t="n">
        <f aca="false">IF($A236="","",EDATE('Interest-Only Calculator'!$C$11,$A236-1))</f>
        <v>53297</v>
      </c>
      <c r="C236" s="30" t="str">
        <f aca="false">IF($A236="","",IF($A236&lt;='Interest-Only Calculator'!$C$17,"Interest-Only","Amortizing"))</f>
        <v>Amortizing</v>
      </c>
      <c r="D236" s="31" t="n">
        <f aca="false">IF($A236="","",J235)</f>
        <v>250232.258707158</v>
      </c>
      <c r="E236" s="31" t="n">
        <f aca="false">IF($A236="","",D236*'Interest-Only Calculator'!$C$16)</f>
        <v>1355.42473466377</v>
      </c>
      <c r="F236" s="31" t="n">
        <f aca="false">IF($A236="","",IF($A236&lt;='Interest-Only Calculator'!$C$17,E236,MIN('Amortization Schedule'!$M$3,D236+E236)))</f>
        <v>2700.82864539056</v>
      </c>
      <c r="G236" s="31" t="n">
        <f aca="false">IF($A236="","",IF($A236&lt;='Interest-Only Calculator'!$C$17,MIN('Interest-Only Calculator'!$C$12,MAX(D236,0)),MIN('Interest-Only Calculator'!$C$13,MAX(D236-(F236-E236),0))))</f>
        <v>0</v>
      </c>
      <c r="H236" s="31" t="n">
        <f aca="false">IF($A236="","",F236+G236)</f>
        <v>2700.82864539056</v>
      </c>
      <c r="I236" s="31" t="n">
        <f aca="false">IF($A236="","",H236-E236)</f>
        <v>1345.40391072679</v>
      </c>
      <c r="J236" s="31" t="n">
        <f aca="false">IF($A236="","",MAX(D236-I236,0))</f>
        <v>248886.854796431</v>
      </c>
    </row>
    <row r="237" customFormat="false" ht="15" hidden="false" customHeight="false" outlineLevel="0" collapsed="false">
      <c r="A237" s="23" t="n">
        <f aca="false">IF($A236="","",IF(AND(ISNUMBER($J236),$J236&gt;0.005,$A236+1&lt;=('Interest-Only Calculator'!$C$17+'Interest-Only Calculator'!$C$18)),$A236+1,""))</f>
        <v>233</v>
      </c>
      <c r="B237" s="24" t="n">
        <f aca="false">IF($A237="","",EDATE('Interest-Only Calculator'!$C$11,$A237-1))</f>
        <v>53328</v>
      </c>
      <c r="C237" s="25" t="str">
        <f aca="false">IF($A237="","",IF($A237&lt;='Interest-Only Calculator'!$C$17,"Interest-Only","Amortizing"))</f>
        <v>Amortizing</v>
      </c>
      <c r="D237" s="26" t="n">
        <f aca="false">IF($A237="","",J236)</f>
        <v>248886.854796431</v>
      </c>
      <c r="E237" s="26" t="n">
        <f aca="false">IF($A237="","",D237*'Interest-Only Calculator'!$C$16)</f>
        <v>1348.13713014733</v>
      </c>
      <c r="F237" s="26" t="n">
        <f aca="false">IF($A237="","",IF($A237&lt;='Interest-Only Calculator'!$C$17,E237,MIN('Amortization Schedule'!$M$3,D237+E237)))</f>
        <v>2700.82864539056</v>
      </c>
      <c r="G237" s="26" t="n">
        <f aca="false">IF($A237="","",IF($A237&lt;='Interest-Only Calculator'!$C$17,MIN('Interest-Only Calculator'!$C$12,MAX(D237,0)),MIN('Interest-Only Calculator'!$C$13,MAX(D237-(F237-E237),0))))</f>
        <v>0</v>
      </c>
      <c r="H237" s="26" t="n">
        <f aca="false">IF($A237="","",F237+G237)</f>
        <v>2700.82864539056</v>
      </c>
      <c r="I237" s="26" t="n">
        <f aca="false">IF($A237="","",H237-E237)</f>
        <v>1352.69151524322</v>
      </c>
      <c r="J237" s="26" t="n">
        <f aca="false">IF($A237="","",MAX(D237-I237,0))</f>
        <v>247534.163281188</v>
      </c>
    </row>
    <row r="238" customFormat="false" ht="15" hidden="false" customHeight="false" outlineLevel="0" collapsed="false">
      <c r="A238" s="28" t="n">
        <f aca="false">IF($A237="","",IF(AND(ISNUMBER($J237),$J237&gt;0.005,$A237+1&lt;=('Interest-Only Calculator'!$C$17+'Interest-Only Calculator'!$C$18)),$A237+1,""))</f>
        <v>234</v>
      </c>
      <c r="B238" s="29" t="n">
        <f aca="false">IF($A238="","",EDATE('Interest-Only Calculator'!$C$11,$A238-1))</f>
        <v>53359</v>
      </c>
      <c r="C238" s="30" t="str">
        <f aca="false">IF($A238="","",IF($A238&lt;='Interest-Only Calculator'!$C$17,"Interest-Only","Amortizing"))</f>
        <v>Amortizing</v>
      </c>
      <c r="D238" s="31" t="n">
        <f aca="false">IF($A238="","",J237)</f>
        <v>247534.163281188</v>
      </c>
      <c r="E238" s="31" t="n">
        <f aca="false">IF($A238="","",D238*'Interest-Only Calculator'!$C$16)</f>
        <v>1340.81005110643</v>
      </c>
      <c r="F238" s="31" t="n">
        <f aca="false">IF($A238="","",IF($A238&lt;='Interest-Only Calculator'!$C$17,E238,MIN('Amortization Schedule'!$M$3,D238+E238)))</f>
        <v>2700.82864539056</v>
      </c>
      <c r="G238" s="31" t="n">
        <f aca="false">IF($A238="","",IF($A238&lt;='Interest-Only Calculator'!$C$17,MIN('Interest-Only Calculator'!$C$12,MAX(D238,0)),MIN('Interest-Only Calculator'!$C$13,MAX(D238-(F238-E238),0))))</f>
        <v>0</v>
      </c>
      <c r="H238" s="31" t="n">
        <f aca="false">IF($A238="","",F238+G238)</f>
        <v>2700.82864539056</v>
      </c>
      <c r="I238" s="31" t="n">
        <f aca="false">IF($A238="","",H238-E238)</f>
        <v>1360.01859428413</v>
      </c>
      <c r="J238" s="31" t="n">
        <f aca="false">IF($A238="","",MAX(D238-I238,0))</f>
        <v>246174.144686904</v>
      </c>
    </row>
    <row r="239" customFormat="false" ht="15" hidden="false" customHeight="false" outlineLevel="0" collapsed="false">
      <c r="A239" s="23" t="n">
        <f aca="false">IF($A238="","",IF(AND(ISNUMBER($J238),$J238&gt;0.005,$A238+1&lt;=('Interest-Only Calculator'!$C$17+'Interest-Only Calculator'!$C$18)),$A238+1,""))</f>
        <v>235</v>
      </c>
      <c r="B239" s="24" t="n">
        <f aca="false">IF($A239="","",EDATE('Interest-Only Calculator'!$C$11,$A239-1))</f>
        <v>53387</v>
      </c>
      <c r="C239" s="25" t="str">
        <f aca="false">IF($A239="","",IF($A239&lt;='Interest-Only Calculator'!$C$17,"Interest-Only","Amortizing"))</f>
        <v>Amortizing</v>
      </c>
      <c r="D239" s="26" t="n">
        <f aca="false">IF($A239="","",J238)</f>
        <v>246174.144686904</v>
      </c>
      <c r="E239" s="26" t="n">
        <f aca="false">IF($A239="","",D239*'Interest-Only Calculator'!$C$16)</f>
        <v>1333.44328372073</v>
      </c>
      <c r="F239" s="26" t="n">
        <f aca="false">IF($A239="","",IF($A239&lt;='Interest-Only Calculator'!$C$17,E239,MIN('Amortization Schedule'!$M$3,D239+E239)))</f>
        <v>2700.82864539056</v>
      </c>
      <c r="G239" s="26" t="n">
        <f aca="false">IF($A239="","",IF($A239&lt;='Interest-Only Calculator'!$C$17,MIN('Interest-Only Calculator'!$C$12,MAX(D239,0)),MIN('Interest-Only Calculator'!$C$13,MAX(D239-(F239-E239),0))))</f>
        <v>0</v>
      </c>
      <c r="H239" s="26" t="n">
        <f aca="false">IF($A239="","",F239+G239)</f>
        <v>2700.82864539056</v>
      </c>
      <c r="I239" s="26" t="n">
        <f aca="false">IF($A239="","",H239-E239)</f>
        <v>1367.38536166983</v>
      </c>
      <c r="J239" s="26" t="n">
        <f aca="false">IF($A239="","",MAX(D239-I239,0))</f>
        <v>244806.759325234</v>
      </c>
    </row>
    <row r="240" customFormat="false" ht="15" hidden="false" customHeight="false" outlineLevel="0" collapsed="false">
      <c r="A240" s="28" t="n">
        <f aca="false">IF($A239="","",IF(AND(ISNUMBER($J239),$J239&gt;0.005,$A239+1&lt;=('Interest-Only Calculator'!$C$17+'Interest-Only Calculator'!$C$18)),$A239+1,""))</f>
        <v>236</v>
      </c>
      <c r="B240" s="29" t="n">
        <f aca="false">IF($A240="","",EDATE('Interest-Only Calculator'!$C$11,$A240-1))</f>
        <v>53418</v>
      </c>
      <c r="C240" s="30" t="str">
        <f aca="false">IF($A240="","",IF($A240&lt;='Interest-Only Calculator'!$C$17,"Interest-Only","Amortizing"))</f>
        <v>Amortizing</v>
      </c>
      <c r="D240" s="31" t="n">
        <f aca="false">IF($A240="","",J239)</f>
        <v>244806.759325234</v>
      </c>
      <c r="E240" s="31" t="n">
        <f aca="false">IF($A240="","",D240*'Interest-Only Calculator'!$C$16)</f>
        <v>1326.03661301168</v>
      </c>
      <c r="F240" s="31" t="n">
        <f aca="false">IF($A240="","",IF($A240&lt;='Interest-Only Calculator'!$C$17,E240,MIN('Amortization Schedule'!$M$3,D240+E240)))</f>
        <v>2700.82864539056</v>
      </c>
      <c r="G240" s="31" t="n">
        <f aca="false">IF($A240="","",IF($A240&lt;='Interest-Only Calculator'!$C$17,MIN('Interest-Only Calculator'!$C$12,MAX(D240,0)),MIN('Interest-Only Calculator'!$C$13,MAX(D240-(F240-E240),0))))</f>
        <v>0</v>
      </c>
      <c r="H240" s="31" t="n">
        <f aca="false">IF($A240="","",F240+G240)</f>
        <v>2700.82864539056</v>
      </c>
      <c r="I240" s="31" t="n">
        <f aca="false">IF($A240="","",H240-E240)</f>
        <v>1374.79203237888</v>
      </c>
      <c r="J240" s="31" t="n">
        <f aca="false">IF($A240="","",MAX(D240-I240,0))</f>
        <v>243431.967292855</v>
      </c>
    </row>
    <row r="241" customFormat="false" ht="15" hidden="false" customHeight="false" outlineLevel="0" collapsed="false">
      <c r="A241" s="23" t="n">
        <f aca="false">IF($A240="","",IF(AND(ISNUMBER($J240),$J240&gt;0.005,$A240+1&lt;=('Interest-Only Calculator'!$C$17+'Interest-Only Calculator'!$C$18)),$A240+1,""))</f>
        <v>237</v>
      </c>
      <c r="B241" s="24" t="n">
        <f aca="false">IF($A241="","",EDATE('Interest-Only Calculator'!$C$11,$A241-1))</f>
        <v>53448</v>
      </c>
      <c r="C241" s="25" t="str">
        <f aca="false">IF($A241="","",IF($A241&lt;='Interest-Only Calculator'!$C$17,"Interest-Only","Amortizing"))</f>
        <v>Amortizing</v>
      </c>
      <c r="D241" s="26" t="n">
        <f aca="false">IF($A241="","",J240)</f>
        <v>243431.967292855</v>
      </c>
      <c r="E241" s="26" t="n">
        <f aca="false">IF($A241="","",D241*'Interest-Only Calculator'!$C$16)</f>
        <v>1318.5898228363</v>
      </c>
      <c r="F241" s="26" t="n">
        <f aca="false">IF($A241="","",IF($A241&lt;='Interest-Only Calculator'!$C$17,E241,MIN('Amortization Schedule'!$M$3,D241+E241)))</f>
        <v>2700.82864539056</v>
      </c>
      <c r="G241" s="26" t="n">
        <f aca="false">IF($A241="","",IF($A241&lt;='Interest-Only Calculator'!$C$17,MIN('Interest-Only Calculator'!$C$12,MAX(D241,0)),MIN('Interest-Only Calculator'!$C$13,MAX(D241-(F241-E241),0))))</f>
        <v>0</v>
      </c>
      <c r="H241" s="26" t="n">
        <f aca="false">IF($A241="","",F241+G241)</f>
        <v>2700.82864539056</v>
      </c>
      <c r="I241" s="26" t="n">
        <f aca="false">IF($A241="","",H241-E241)</f>
        <v>1382.23882255426</v>
      </c>
      <c r="J241" s="26" t="n">
        <f aca="false">IF($A241="","",MAX(D241-I241,0))</f>
        <v>242049.728470301</v>
      </c>
    </row>
    <row r="242" customFormat="false" ht="15" hidden="false" customHeight="false" outlineLevel="0" collapsed="false">
      <c r="A242" s="28" t="n">
        <f aca="false">IF($A241="","",IF(AND(ISNUMBER($J241),$J241&gt;0.005,$A241+1&lt;=('Interest-Only Calculator'!$C$17+'Interest-Only Calculator'!$C$18)),$A241+1,""))</f>
        <v>238</v>
      </c>
      <c r="B242" s="29" t="n">
        <f aca="false">IF($A242="","",EDATE('Interest-Only Calculator'!$C$11,$A242-1))</f>
        <v>53479</v>
      </c>
      <c r="C242" s="30" t="str">
        <f aca="false">IF($A242="","",IF($A242&lt;='Interest-Only Calculator'!$C$17,"Interest-Only","Amortizing"))</f>
        <v>Amortizing</v>
      </c>
      <c r="D242" s="31" t="n">
        <f aca="false">IF($A242="","",J241)</f>
        <v>242049.728470301</v>
      </c>
      <c r="E242" s="31" t="n">
        <f aca="false">IF($A242="","",D242*'Interest-Only Calculator'!$C$16)</f>
        <v>1311.1026958808</v>
      </c>
      <c r="F242" s="31" t="n">
        <f aca="false">IF($A242="","",IF($A242&lt;='Interest-Only Calculator'!$C$17,E242,MIN('Amortization Schedule'!$M$3,D242+E242)))</f>
        <v>2700.82864539056</v>
      </c>
      <c r="G242" s="31" t="n">
        <f aca="false">IF($A242="","",IF($A242&lt;='Interest-Only Calculator'!$C$17,MIN('Interest-Only Calculator'!$C$12,MAX(D242,0)),MIN('Interest-Only Calculator'!$C$13,MAX(D242-(F242-E242),0))))</f>
        <v>0</v>
      </c>
      <c r="H242" s="31" t="n">
        <f aca="false">IF($A242="","",F242+G242)</f>
        <v>2700.82864539056</v>
      </c>
      <c r="I242" s="31" t="n">
        <f aca="false">IF($A242="","",H242-E242)</f>
        <v>1389.72594950976</v>
      </c>
      <c r="J242" s="31" t="n">
        <f aca="false">IF($A242="","",MAX(D242-I242,0))</f>
        <v>240660.002520791</v>
      </c>
    </row>
    <row r="243" customFormat="false" ht="15" hidden="false" customHeight="false" outlineLevel="0" collapsed="false">
      <c r="A243" s="23" t="n">
        <f aca="false">IF($A242="","",IF(AND(ISNUMBER($J242),$J242&gt;0.005,$A242+1&lt;=('Interest-Only Calculator'!$C$17+'Interest-Only Calculator'!$C$18)),$A242+1,""))</f>
        <v>239</v>
      </c>
      <c r="B243" s="24" t="n">
        <f aca="false">IF($A243="","",EDATE('Interest-Only Calculator'!$C$11,$A243-1))</f>
        <v>53509</v>
      </c>
      <c r="C243" s="25" t="str">
        <f aca="false">IF($A243="","",IF($A243&lt;='Interest-Only Calculator'!$C$17,"Interest-Only","Amortizing"))</f>
        <v>Amortizing</v>
      </c>
      <c r="D243" s="26" t="n">
        <f aca="false">IF($A243="","",J242)</f>
        <v>240660.002520791</v>
      </c>
      <c r="E243" s="26" t="n">
        <f aca="false">IF($A243="","",D243*'Interest-Only Calculator'!$C$16)</f>
        <v>1303.57501365428</v>
      </c>
      <c r="F243" s="26" t="n">
        <f aca="false">IF($A243="","",IF($A243&lt;='Interest-Only Calculator'!$C$17,E243,MIN('Amortization Schedule'!$M$3,D243+E243)))</f>
        <v>2700.82864539056</v>
      </c>
      <c r="G243" s="26" t="n">
        <f aca="false">IF($A243="","",IF($A243&lt;='Interest-Only Calculator'!$C$17,MIN('Interest-Only Calculator'!$C$12,MAX(D243,0)),MIN('Interest-Only Calculator'!$C$13,MAX(D243-(F243-E243),0))))</f>
        <v>0</v>
      </c>
      <c r="H243" s="26" t="n">
        <f aca="false">IF($A243="","",F243+G243)</f>
        <v>2700.82864539056</v>
      </c>
      <c r="I243" s="26" t="n">
        <f aca="false">IF($A243="","",H243-E243)</f>
        <v>1397.25363173627</v>
      </c>
      <c r="J243" s="26" t="n">
        <f aca="false">IF($A243="","",MAX(D243-I243,0))</f>
        <v>239262.748889055</v>
      </c>
    </row>
    <row r="244" customFormat="false" ht="15" hidden="false" customHeight="false" outlineLevel="0" collapsed="false">
      <c r="A244" s="28" t="n">
        <f aca="false">IF($A243="","",IF(AND(ISNUMBER($J243),$J243&gt;0.005,$A243+1&lt;=('Interest-Only Calculator'!$C$17+'Interest-Only Calculator'!$C$18)),$A243+1,""))</f>
        <v>240</v>
      </c>
      <c r="B244" s="29" t="n">
        <f aca="false">IF($A244="","",EDATE('Interest-Only Calculator'!$C$11,$A244-1))</f>
        <v>53540</v>
      </c>
      <c r="C244" s="30" t="str">
        <f aca="false">IF($A244="","",IF($A244&lt;='Interest-Only Calculator'!$C$17,"Interest-Only","Amortizing"))</f>
        <v>Amortizing</v>
      </c>
      <c r="D244" s="31" t="n">
        <f aca="false">IF($A244="","",J243)</f>
        <v>239262.748889055</v>
      </c>
      <c r="E244" s="31" t="n">
        <f aca="false">IF($A244="","",D244*'Interest-Only Calculator'!$C$16)</f>
        <v>1296.00655648238</v>
      </c>
      <c r="F244" s="31" t="n">
        <f aca="false">IF($A244="","",IF($A244&lt;='Interest-Only Calculator'!$C$17,E244,MIN('Amortization Schedule'!$M$3,D244+E244)))</f>
        <v>2700.82864539056</v>
      </c>
      <c r="G244" s="31" t="n">
        <f aca="false">IF($A244="","",IF($A244&lt;='Interest-Only Calculator'!$C$17,MIN('Interest-Only Calculator'!$C$12,MAX(D244,0)),MIN('Interest-Only Calculator'!$C$13,MAX(D244-(F244-E244),0))))</f>
        <v>0</v>
      </c>
      <c r="H244" s="31" t="n">
        <f aca="false">IF($A244="","",F244+G244)</f>
        <v>2700.82864539056</v>
      </c>
      <c r="I244" s="31" t="n">
        <f aca="false">IF($A244="","",H244-E244)</f>
        <v>1404.82208890818</v>
      </c>
      <c r="J244" s="31" t="n">
        <f aca="false">IF($A244="","",MAX(D244-I244,0))</f>
        <v>237857.926800146</v>
      </c>
    </row>
    <row r="245" customFormat="false" ht="15" hidden="false" customHeight="false" outlineLevel="0" collapsed="false">
      <c r="A245" s="23" t="n">
        <f aca="false">IF($A244="","",IF(AND(ISNUMBER($J244),$J244&gt;0.005,$A244+1&lt;=('Interest-Only Calculator'!$C$17+'Interest-Only Calculator'!$C$18)),$A244+1,""))</f>
        <v>241</v>
      </c>
      <c r="B245" s="24" t="n">
        <f aca="false">IF($A245="","",EDATE('Interest-Only Calculator'!$C$11,$A245-1))</f>
        <v>53571</v>
      </c>
      <c r="C245" s="25" t="str">
        <f aca="false">IF($A245="","",IF($A245&lt;='Interest-Only Calculator'!$C$17,"Interest-Only","Amortizing"))</f>
        <v>Amortizing</v>
      </c>
      <c r="D245" s="26" t="n">
        <f aca="false">IF($A245="","",J244)</f>
        <v>237857.926800146</v>
      </c>
      <c r="E245" s="26" t="n">
        <f aca="false">IF($A245="","",D245*'Interest-Only Calculator'!$C$16)</f>
        <v>1288.39710350079</v>
      </c>
      <c r="F245" s="26" t="n">
        <f aca="false">IF($A245="","",IF($A245&lt;='Interest-Only Calculator'!$C$17,E245,MIN('Amortization Schedule'!$M$3,D245+E245)))</f>
        <v>2700.82864539056</v>
      </c>
      <c r="G245" s="26" t="n">
        <f aca="false">IF($A245="","",IF($A245&lt;='Interest-Only Calculator'!$C$17,MIN('Interest-Only Calculator'!$C$12,MAX(D245,0)),MIN('Interest-Only Calculator'!$C$13,MAX(D245-(F245-E245),0))))</f>
        <v>0</v>
      </c>
      <c r="H245" s="26" t="n">
        <f aca="false">IF($A245="","",F245+G245)</f>
        <v>2700.82864539056</v>
      </c>
      <c r="I245" s="26" t="n">
        <f aca="false">IF($A245="","",H245-E245)</f>
        <v>1412.43154188977</v>
      </c>
      <c r="J245" s="26" t="n">
        <f aca="false">IF($A245="","",MAX(D245-I245,0))</f>
        <v>236445.495258257</v>
      </c>
    </row>
    <row r="246" customFormat="false" ht="15" hidden="false" customHeight="false" outlineLevel="0" collapsed="false">
      <c r="A246" s="28" t="n">
        <f aca="false">IF($A245="","",IF(AND(ISNUMBER($J245),$J245&gt;0.005,$A245+1&lt;=('Interest-Only Calculator'!$C$17+'Interest-Only Calculator'!$C$18)),$A245+1,""))</f>
        <v>242</v>
      </c>
      <c r="B246" s="29" t="n">
        <f aca="false">IF($A246="","",EDATE('Interest-Only Calculator'!$C$11,$A246-1))</f>
        <v>53601</v>
      </c>
      <c r="C246" s="30" t="str">
        <f aca="false">IF($A246="","",IF($A246&lt;='Interest-Only Calculator'!$C$17,"Interest-Only","Amortizing"))</f>
        <v>Amortizing</v>
      </c>
      <c r="D246" s="31" t="n">
        <f aca="false">IF($A246="","",J245)</f>
        <v>236445.495258257</v>
      </c>
      <c r="E246" s="31" t="n">
        <f aca="false">IF($A246="","",D246*'Interest-Only Calculator'!$C$16)</f>
        <v>1280.74643264889</v>
      </c>
      <c r="F246" s="31" t="n">
        <f aca="false">IF($A246="","",IF($A246&lt;='Interest-Only Calculator'!$C$17,E246,MIN('Amortization Schedule'!$M$3,D246+E246)))</f>
        <v>2700.82864539056</v>
      </c>
      <c r="G246" s="31" t="n">
        <f aca="false">IF($A246="","",IF($A246&lt;='Interest-Only Calculator'!$C$17,MIN('Interest-Only Calculator'!$C$12,MAX(D246,0)),MIN('Interest-Only Calculator'!$C$13,MAX(D246-(F246-E246),0))))</f>
        <v>0</v>
      </c>
      <c r="H246" s="31" t="n">
        <f aca="false">IF($A246="","",F246+G246)</f>
        <v>2700.82864539056</v>
      </c>
      <c r="I246" s="31" t="n">
        <f aca="false">IF($A246="","",H246-E246)</f>
        <v>1420.08221274167</v>
      </c>
      <c r="J246" s="31" t="n">
        <f aca="false">IF($A246="","",MAX(D246-I246,0))</f>
        <v>235025.413045515</v>
      </c>
    </row>
    <row r="247" customFormat="false" ht="15" hidden="false" customHeight="false" outlineLevel="0" collapsed="false">
      <c r="A247" s="23" t="n">
        <f aca="false">IF($A246="","",IF(AND(ISNUMBER($J246),$J246&gt;0.005,$A246+1&lt;=('Interest-Only Calculator'!$C$17+'Interest-Only Calculator'!$C$18)),$A246+1,""))</f>
        <v>243</v>
      </c>
      <c r="B247" s="24" t="n">
        <f aca="false">IF($A247="","",EDATE('Interest-Only Calculator'!$C$11,$A247-1))</f>
        <v>53632</v>
      </c>
      <c r="C247" s="25" t="str">
        <f aca="false">IF($A247="","",IF($A247&lt;='Interest-Only Calculator'!$C$17,"Interest-Only","Amortizing"))</f>
        <v>Amortizing</v>
      </c>
      <c r="D247" s="26" t="n">
        <f aca="false">IF($A247="","",J246)</f>
        <v>235025.413045515</v>
      </c>
      <c r="E247" s="26" t="n">
        <f aca="false">IF($A247="","",D247*'Interest-Only Calculator'!$C$16)</f>
        <v>1273.05432066321</v>
      </c>
      <c r="F247" s="26" t="n">
        <f aca="false">IF($A247="","",IF($A247&lt;='Interest-Only Calculator'!$C$17,E247,MIN('Amortization Schedule'!$M$3,D247+E247)))</f>
        <v>2700.82864539056</v>
      </c>
      <c r="G247" s="26" t="n">
        <f aca="false">IF($A247="","",IF($A247&lt;='Interest-Only Calculator'!$C$17,MIN('Interest-Only Calculator'!$C$12,MAX(D247,0)),MIN('Interest-Only Calculator'!$C$13,MAX(D247-(F247-E247),0))))</f>
        <v>0</v>
      </c>
      <c r="H247" s="26" t="n">
        <f aca="false">IF($A247="","",F247+G247)</f>
        <v>2700.82864539056</v>
      </c>
      <c r="I247" s="26" t="n">
        <f aca="false">IF($A247="","",H247-E247)</f>
        <v>1427.77432472735</v>
      </c>
      <c r="J247" s="26" t="n">
        <f aca="false">IF($A247="","",MAX(D247-I247,0))</f>
        <v>233597.638720788</v>
      </c>
    </row>
    <row r="248" customFormat="false" ht="15" hidden="false" customHeight="false" outlineLevel="0" collapsed="false">
      <c r="A248" s="28" t="n">
        <f aca="false">IF($A247="","",IF(AND(ISNUMBER($J247),$J247&gt;0.005,$A247+1&lt;=('Interest-Only Calculator'!$C$17+'Interest-Only Calculator'!$C$18)),$A247+1,""))</f>
        <v>244</v>
      </c>
      <c r="B248" s="29" t="n">
        <f aca="false">IF($A248="","",EDATE('Interest-Only Calculator'!$C$11,$A248-1))</f>
        <v>53662</v>
      </c>
      <c r="C248" s="30" t="str">
        <f aca="false">IF($A248="","",IF($A248&lt;='Interest-Only Calculator'!$C$17,"Interest-Only","Amortizing"))</f>
        <v>Amortizing</v>
      </c>
      <c r="D248" s="31" t="n">
        <f aca="false">IF($A248="","",J247)</f>
        <v>233597.638720788</v>
      </c>
      <c r="E248" s="31" t="n">
        <f aca="false">IF($A248="","",D248*'Interest-Only Calculator'!$C$16)</f>
        <v>1265.32054307093</v>
      </c>
      <c r="F248" s="31" t="n">
        <f aca="false">IF($A248="","",IF($A248&lt;='Interest-Only Calculator'!$C$17,E248,MIN('Amortization Schedule'!$M$3,D248+E248)))</f>
        <v>2700.82864539056</v>
      </c>
      <c r="G248" s="31" t="n">
        <f aca="false">IF($A248="","",IF($A248&lt;='Interest-Only Calculator'!$C$17,MIN('Interest-Only Calculator'!$C$12,MAX(D248,0)),MIN('Interest-Only Calculator'!$C$13,MAX(D248-(F248-E248),0))))</f>
        <v>0</v>
      </c>
      <c r="H248" s="31" t="n">
        <f aca="false">IF($A248="","",F248+G248)</f>
        <v>2700.82864539056</v>
      </c>
      <c r="I248" s="31" t="n">
        <f aca="false">IF($A248="","",H248-E248)</f>
        <v>1435.50810231963</v>
      </c>
      <c r="J248" s="31" t="n">
        <f aca="false">IF($A248="","",MAX(D248-I248,0))</f>
        <v>232162.130618468</v>
      </c>
    </row>
    <row r="249" customFormat="false" ht="15" hidden="false" customHeight="false" outlineLevel="0" collapsed="false">
      <c r="A249" s="23" t="n">
        <f aca="false">IF($A248="","",IF(AND(ISNUMBER($J248),$J248&gt;0.005,$A248+1&lt;=('Interest-Only Calculator'!$C$17+'Interest-Only Calculator'!$C$18)),$A248+1,""))</f>
        <v>245</v>
      </c>
      <c r="B249" s="24" t="n">
        <f aca="false">IF($A249="","",EDATE('Interest-Only Calculator'!$C$11,$A249-1))</f>
        <v>53693</v>
      </c>
      <c r="C249" s="25" t="str">
        <f aca="false">IF($A249="","",IF($A249&lt;='Interest-Only Calculator'!$C$17,"Interest-Only","Amortizing"))</f>
        <v>Amortizing</v>
      </c>
      <c r="D249" s="26" t="n">
        <f aca="false">IF($A249="","",J248)</f>
        <v>232162.130618468</v>
      </c>
      <c r="E249" s="26" t="n">
        <f aca="false">IF($A249="","",D249*'Interest-Only Calculator'!$C$16)</f>
        <v>1257.54487418337</v>
      </c>
      <c r="F249" s="26" t="n">
        <f aca="false">IF($A249="","",IF($A249&lt;='Interest-Only Calculator'!$C$17,E249,MIN('Amortization Schedule'!$M$3,D249+E249)))</f>
        <v>2700.82864539056</v>
      </c>
      <c r="G249" s="26" t="n">
        <f aca="false">IF($A249="","",IF($A249&lt;='Interest-Only Calculator'!$C$17,MIN('Interest-Only Calculator'!$C$12,MAX(D249,0)),MIN('Interest-Only Calculator'!$C$13,MAX(D249-(F249-E249),0))))</f>
        <v>0</v>
      </c>
      <c r="H249" s="26" t="n">
        <f aca="false">IF($A249="","",F249+G249)</f>
        <v>2700.82864539056</v>
      </c>
      <c r="I249" s="26" t="n">
        <f aca="false">IF($A249="","",H249-E249)</f>
        <v>1443.28377120719</v>
      </c>
      <c r="J249" s="26" t="n">
        <f aca="false">IF($A249="","",MAX(D249-I249,0))</f>
        <v>230718.846847261</v>
      </c>
    </row>
    <row r="250" customFormat="false" ht="15" hidden="false" customHeight="false" outlineLevel="0" collapsed="false">
      <c r="A250" s="28" t="n">
        <f aca="false">IF($A249="","",IF(AND(ISNUMBER($J249),$J249&gt;0.005,$A249+1&lt;=('Interest-Only Calculator'!$C$17+'Interest-Only Calculator'!$C$18)),$A249+1,""))</f>
        <v>246</v>
      </c>
      <c r="B250" s="29" t="n">
        <f aca="false">IF($A250="","",EDATE('Interest-Only Calculator'!$C$11,$A250-1))</f>
        <v>53724</v>
      </c>
      <c r="C250" s="30" t="str">
        <f aca="false">IF($A250="","",IF($A250&lt;='Interest-Only Calculator'!$C$17,"Interest-Only","Amortizing"))</f>
        <v>Amortizing</v>
      </c>
      <c r="D250" s="31" t="n">
        <f aca="false">IF($A250="","",J249)</f>
        <v>230718.846847261</v>
      </c>
      <c r="E250" s="31" t="n">
        <f aca="false">IF($A250="","",D250*'Interest-Only Calculator'!$C$16)</f>
        <v>1249.72708708933</v>
      </c>
      <c r="F250" s="31" t="n">
        <f aca="false">IF($A250="","",IF($A250&lt;='Interest-Only Calculator'!$C$17,E250,MIN('Amortization Schedule'!$M$3,D250+E250)))</f>
        <v>2700.82864539056</v>
      </c>
      <c r="G250" s="31" t="n">
        <f aca="false">IF($A250="","",IF($A250&lt;='Interest-Only Calculator'!$C$17,MIN('Interest-Only Calculator'!$C$12,MAX(D250,0)),MIN('Interest-Only Calculator'!$C$13,MAX(D250-(F250-E250),0))))</f>
        <v>0</v>
      </c>
      <c r="H250" s="31" t="n">
        <f aca="false">IF($A250="","",F250+G250)</f>
        <v>2700.82864539056</v>
      </c>
      <c r="I250" s="31" t="n">
        <f aca="false">IF($A250="","",H250-E250)</f>
        <v>1451.10155830123</v>
      </c>
      <c r="J250" s="31" t="n">
        <f aca="false">IF($A250="","",MAX(D250-I250,0))</f>
        <v>229267.74528896</v>
      </c>
    </row>
    <row r="251" customFormat="false" ht="15" hidden="false" customHeight="false" outlineLevel="0" collapsed="false">
      <c r="A251" s="23" t="n">
        <f aca="false">IF($A250="","",IF(AND(ISNUMBER($J250),$J250&gt;0.005,$A250+1&lt;=('Interest-Only Calculator'!$C$17+'Interest-Only Calculator'!$C$18)),$A250+1,""))</f>
        <v>247</v>
      </c>
      <c r="B251" s="24" t="n">
        <f aca="false">IF($A251="","",EDATE('Interest-Only Calculator'!$C$11,$A251-1))</f>
        <v>53752</v>
      </c>
      <c r="C251" s="25" t="str">
        <f aca="false">IF($A251="","",IF($A251&lt;='Interest-Only Calculator'!$C$17,"Interest-Only","Amortizing"))</f>
        <v>Amortizing</v>
      </c>
      <c r="D251" s="26" t="n">
        <f aca="false">IF($A251="","",J250)</f>
        <v>229267.74528896</v>
      </c>
      <c r="E251" s="26" t="n">
        <f aca="false">IF($A251="","",D251*'Interest-Only Calculator'!$C$16)</f>
        <v>1241.86695364853</v>
      </c>
      <c r="F251" s="26" t="n">
        <f aca="false">IF($A251="","",IF($A251&lt;='Interest-Only Calculator'!$C$17,E251,MIN('Amortization Schedule'!$M$3,D251+E251)))</f>
        <v>2700.82864539056</v>
      </c>
      <c r="G251" s="26" t="n">
        <f aca="false">IF($A251="","",IF($A251&lt;='Interest-Only Calculator'!$C$17,MIN('Interest-Only Calculator'!$C$12,MAX(D251,0)),MIN('Interest-Only Calculator'!$C$13,MAX(D251-(F251-E251),0))))</f>
        <v>0</v>
      </c>
      <c r="H251" s="26" t="n">
        <f aca="false">IF($A251="","",F251+G251)</f>
        <v>2700.82864539056</v>
      </c>
      <c r="I251" s="26" t="n">
        <f aca="false">IF($A251="","",H251-E251)</f>
        <v>1458.96169174203</v>
      </c>
      <c r="J251" s="26" t="n">
        <f aca="false">IF($A251="","",MAX(D251-I251,0))</f>
        <v>227808.783597218</v>
      </c>
    </row>
    <row r="252" customFormat="false" ht="15" hidden="false" customHeight="false" outlineLevel="0" collapsed="false">
      <c r="A252" s="28" t="n">
        <f aca="false">IF($A251="","",IF(AND(ISNUMBER($J251),$J251&gt;0.005,$A251+1&lt;=('Interest-Only Calculator'!$C$17+'Interest-Only Calculator'!$C$18)),$A251+1,""))</f>
        <v>248</v>
      </c>
      <c r="B252" s="29" t="n">
        <f aca="false">IF($A252="","",EDATE('Interest-Only Calculator'!$C$11,$A252-1))</f>
        <v>53783</v>
      </c>
      <c r="C252" s="30" t="str">
        <f aca="false">IF($A252="","",IF($A252&lt;='Interest-Only Calculator'!$C$17,"Interest-Only","Amortizing"))</f>
        <v>Amortizing</v>
      </c>
      <c r="D252" s="31" t="n">
        <f aca="false">IF($A252="","",J251)</f>
        <v>227808.783597218</v>
      </c>
      <c r="E252" s="31" t="n">
        <f aca="false">IF($A252="","",D252*'Interest-Only Calculator'!$C$16)</f>
        <v>1233.96424448493</v>
      </c>
      <c r="F252" s="31" t="n">
        <f aca="false">IF($A252="","",IF($A252&lt;='Interest-Only Calculator'!$C$17,E252,MIN('Amortization Schedule'!$M$3,D252+E252)))</f>
        <v>2700.82864539056</v>
      </c>
      <c r="G252" s="31" t="n">
        <f aca="false">IF($A252="","",IF($A252&lt;='Interest-Only Calculator'!$C$17,MIN('Interest-Only Calculator'!$C$12,MAX(D252,0)),MIN('Interest-Only Calculator'!$C$13,MAX(D252-(F252-E252),0))))</f>
        <v>0</v>
      </c>
      <c r="H252" s="31" t="n">
        <f aca="false">IF($A252="","",F252+G252)</f>
        <v>2700.82864539056</v>
      </c>
      <c r="I252" s="31" t="n">
        <f aca="false">IF($A252="","",H252-E252)</f>
        <v>1466.86440090563</v>
      </c>
      <c r="J252" s="31" t="n">
        <f aca="false">IF($A252="","",MAX(D252-I252,0))</f>
        <v>226341.919196312</v>
      </c>
    </row>
    <row r="253" customFormat="false" ht="15" hidden="false" customHeight="false" outlineLevel="0" collapsed="false">
      <c r="A253" s="23" t="n">
        <f aca="false">IF($A252="","",IF(AND(ISNUMBER($J252),$J252&gt;0.005,$A252+1&lt;=('Interest-Only Calculator'!$C$17+'Interest-Only Calculator'!$C$18)),$A252+1,""))</f>
        <v>249</v>
      </c>
      <c r="B253" s="24" t="n">
        <f aca="false">IF($A253="","",EDATE('Interest-Only Calculator'!$C$11,$A253-1))</f>
        <v>53813</v>
      </c>
      <c r="C253" s="25" t="str">
        <f aca="false">IF($A253="","",IF($A253&lt;='Interest-Only Calculator'!$C$17,"Interest-Only","Amortizing"))</f>
        <v>Amortizing</v>
      </c>
      <c r="D253" s="26" t="n">
        <f aca="false">IF($A253="","",J252)</f>
        <v>226341.919196312</v>
      </c>
      <c r="E253" s="26" t="n">
        <f aca="false">IF($A253="","",D253*'Interest-Only Calculator'!$C$16)</f>
        <v>1226.01872898002</v>
      </c>
      <c r="F253" s="26" t="n">
        <f aca="false">IF($A253="","",IF($A253&lt;='Interest-Only Calculator'!$C$17,E253,MIN('Amortization Schedule'!$M$3,D253+E253)))</f>
        <v>2700.82864539056</v>
      </c>
      <c r="G253" s="26" t="n">
        <f aca="false">IF($A253="","",IF($A253&lt;='Interest-Only Calculator'!$C$17,MIN('Interest-Only Calculator'!$C$12,MAX(D253,0)),MIN('Interest-Only Calculator'!$C$13,MAX(D253-(F253-E253),0))))</f>
        <v>0</v>
      </c>
      <c r="H253" s="26" t="n">
        <f aca="false">IF($A253="","",F253+G253)</f>
        <v>2700.82864539056</v>
      </c>
      <c r="I253" s="26" t="n">
        <f aca="false">IF($A253="","",H253-E253)</f>
        <v>1474.80991641054</v>
      </c>
      <c r="J253" s="26" t="n">
        <f aca="false">IF($A253="","",MAX(D253-I253,0))</f>
        <v>224867.109279901</v>
      </c>
    </row>
    <row r="254" customFormat="false" ht="15" hidden="false" customHeight="false" outlineLevel="0" collapsed="false">
      <c r="A254" s="28" t="n">
        <f aca="false">IF($A253="","",IF(AND(ISNUMBER($J253),$J253&gt;0.005,$A253+1&lt;=('Interest-Only Calculator'!$C$17+'Interest-Only Calculator'!$C$18)),$A253+1,""))</f>
        <v>250</v>
      </c>
      <c r="B254" s="29" t="n">
        <f aca="false">IF($A254="","",EDATE('Interest-Only Calculator'!$C$11,$A254-1))</f>
        <v>53844</v>
      </c>
      <c r="C254" s="30" t="str">
        <f aca="false">IF($A254="","",IF($A254&lt;='Interest-Only Calculator'!$C$17,"Interest-Only","Amortizing"))</f>
        <v>Amortizing</v>
      </c>
      <c r="D254" s="31" t="n">
        <f aca="false">IF($A254="","",J253)</f>
        <v>224867.109279901</v>
      </c>
      <c r="E254" s="31" t="n">
        <f aca="false">IF($A254="","",D254*'Interest-Only Calculator'!$C$16)</f>
        <v>1218.03017526613</v>
      </c>
      <c r="F254" s="31" t="n">
        <f aca="false">IF($A254="","",IF($A254&lt;='Interest-Only Calculator'!$C$17,E254,MIN('Amortization Schedule'!$M$3,D254+E254)))</f>
        <v>2700.82864539056</v>
      </c>
      <c r="G254" s="31" t="n">
        <f aca="false">IF($A254="","",IF($A254&lt;='Interest-Only Calculator'!$C$17,MIN('Interest-Only Calculator'!$C$12,MAX(D254,0)),MIN('Interest-Only Calculator'!$C$13,MAX(D254-(F254-E254),0))))</f>
        <v>0</v>
      </c>
      <c r="H254" s="31" t="n">
        <f aca="false">IF($A254="","",F254+G254)</f>
        <v>2700.82864539056</v>
      </c>
      <c r="I254" s="31" t="n">
        <f aca="false">IF($A254="","",H254-E254)</f>
        <v>1482.79847012443</v>
      </c>
      <c r="J254" s="31" t="n">
        <f aca="false">IF($A254="","",MAX(D254-I254,0))</f>
        <v>223384.310809777</v>
      </c>
    </row>
    <row r="255" customFormat="false" ht="15" hidden="false" customHeight="false" outlineLevel="0" collapsed="false">
      <c r="A255" s="23" t="n">
        <f aca="false">IF($A254="","",IF(AND(ISNUMBER($J254),$J254&gt;0.005,$A254+1&lt;=('Interest-Only Calculator'!$C$17+'Interest-Only Calculator'!$C$18)),$A254+1,""))</f>
        <v>251</v>
      </c>
      <c r="B255" s="24" t="n">
        <f aca="false">IF($A255="","",EDATE('Interest-Only Calculator'!$C$11,$A255-1))</f>
        <v>53874</v>
      </c>
      <c r="C255" s="25" t="str">
        <f aca="false">IF($A255="","",IF($A255&lt;='Interest-Only Calculator'!$C$17,"Interest-Only","Amortizing"))</f>
        <v>Amortizing</v>
      </c>
      <c r="D255" s="26" t="n">
        <f aca="false">IF($A255="","",J254)</f>
        <v>223384.310809777</v>
      </c>
      <c r="E255" s="26" t="n">
        <f aca="false">IF($A255="","",D255*'Interest-Only Calculator'!$C$16)</f>
        <v>1209.99835021963</v>
      </c>
      <c r="F255" s="26" t="n">
        <f aca="false">IF($A255="","",IF($A255&lt;='Interest-Only Calculator'!$C$17,E255,MIN('Amortization Schedule'!$M$3,D255+E255)))</f>
        <v>2700.82864539056</v>
      </c>
      <c r="G255" s="26" t="n">
        <f aca="false">IF($A255="","",IF($A255&lt;='Interest-Only Calculator'!$C$17,MIN('Interest-Only Calculator'!$C$12,MAX(D255,0)),MIN('Interest-Only Calculator'!$C$13,MAX(D255-(F255-E255),0))))</f>
        <v>0</v>
      </c>
      <c r="H255" s="26" t="n">
        <f aca="false">IF($A255="","",F255+G255)</f>
        <v>2700.82864539056</v>
      </c>
      <c r="I255" s="26" t="n">
        <f aca="false">IF($A255="","",H255-E255)</f>
        <v>1490.83029517093</v>
      </c>
      <c r="J255" s="26" t="n">
        <f aca="false">IF($A255="","",MAX(D255-I255,0))</f>
        <v>221893.480514606</v>
      </c>
    </row>
    <row r="256" customFormat="false" ht="15" hidden="false" customHeight="false" outlineLevel="0" collapsed="false">
      <c r="A256" s="28" t="n">
        <f aca="false">IF($A255="","",IF(AND(ISNUMBER($J255),$J255&gt;0.005,$A255+1&lt;=('Interest-Only Calculator'!$C$17+'Interest-Only Calculator'!$C$18)),$A255+1,""))</f>
        <v>252</v>
      </c>
      <c r="B256" s="29" t="n">
        <f aca="false">IF($A256="","",EDATE('Interest-Only Calculator'!$C$11,$A256-1))</f>
        <v>53905</v>
      </c>
      <c r="C256" s="30" t="str">
        <f aca="false">IF($A256="","",IF($A256&lt;='Interest-Only Calculator'!$C$17,"Interest-Only","Amortizing"))</f>
        <v>Amortizing</v>
      </c>
      <c r="D256" s="31" t="n">
        <f aca="false">IF($A256="","",J255)</f>
        <v>221893.480514606</v>
      </c>
      <c r="E256" s="31" t="n">
        <f aca="false">IF($A256="","",D256*'Interest-Only Calculator'!$C$16)</f>
        <v>1201.92301945412</v>
      </c>
      <c r="F256" s="31" t="n">
        <f aca="false">IF($A256="","",IF($A256&lt;='Interest-Only Calculator'!$C$17,E256,MIN('Amortization Schedule'!$M$3,D256+E256)))</f>
        <v>2700.82864539056</v>
      </c>
      <c r="G256" s="31" t="n">
        <f aca="false">IF($A256="","",IF($A256&lt;='Interest-Only Calculator'!$C$17,MIN('Interest-Only Calculator'!$C$12,MAX(D256,0)),MIN('Interest-Only Calculator'!$C$13,MAX(D256-(F256-E256),0))))</f>
        <v>0</v>
      </c>
      <c r="H256" s="31" t="n">
        <f aca="false">IF($A256="","",F256+G256)</f>
        <v>2700.82864539056</v>
      </c>
      <c r="I256" s="31" t="n">
        <f aca="false">IF($A256="","",H256-E256)</f>
        <v>1498.90562593644</v>
      </c>
      <c r="J256" s="31" t="n">
        <f aca="false">IF($A256="","",MAX(D256-I256,0))</f>
        <v>220394.57488867</v>
      </c>
    </row>
    <row r="257" customFormat="false" ht="15" hidden="false" customHeight="false" outlineLevel="0" collapsed="false">
      <c r="A257" s="23" t="n">
        <f aca="false">IF($A256="","",IF(AND(ISNUMBER($J256),$J256&gt;0.005,$A256+1&lt;=('Interest-Only Calculator'!$C$17+'Interest-Only Calculator'!$C$18)),$A256+1,""))</f>
        <v>253</v>
      </c>
      <c r="B257" s="24" t="n">
        <f aca="false">IF($A257="","",EDATE('Interest-Only Calculator'!$C$11,$A257-1))</f>
        <v>53936</v>
      </c>
      <c r="C257" s="25" t="str">
        <f aca="false">IF($A257="","",IF($A257&lt;='Interest-Only Calculator'!$C$17,"Interest-Only","Amortizing"))</f>
        <v>Amortizing</v>
      </c>
      <c r="D257" s="26" t="n">
        <f aca="false">IF($A257="","",J256)</f>
        <v>220394.57488867</v>
      </c>
      <c r="E257" s="26" t="n">
        <f aca="false">IF($A257="","",D257*'Interest-Only Calculator'!$C$16)</f>
        <v>1193.80394731363</v>
      </c>
      <c r="F257" s="26" t="n">
        <f aca="false">IF($A257="","",IF($A257&lt;='Interest-Only Calculator'!$C$17,E257,MIN('Amortization Schedule'!$M$3,D257+E257)))</f>
        <v>2700.82864539056</v>
      </c>
      <c r="G257" s="26" t="n">
        <f aca="false">IF($A257="","",IF($A257&lt;='Interest-Only Calculator'!$C$17,MIN('Interest-Only Calculator'!$C$12,MAX(D257,0)),MIN('Interest-Only Calculator'!$C$13,MAX(D257-(F257-E257),0))))</f>
        <v>0</v>
      </c>
      <c r="H257" s="26" t="n">
        <f aca="false">IF($A257="","",F257+G257)</f>
        <v>2700.82864539056</v>
      </c>
      <c r="I257" s="26" t="n">
        <f aca="false">IF($A257="","",H257-E257)</f>
        <v>1507.02469807693</v>
      </c>
      <c r="J257" s="26" t="n">
        <f aca="false">IF($A257="","",MAX(D257-I257,0))</f>
        <v>218887.550190593</v>
      </c>
    </row>
    <row r="258" customFormat="false" ht="15" hidden="false" customHeight="false" outlineLevel="0" collapsed="false">
      <c r="A258" s="28" t="n">
        <f aca="false">IF($A257="","",IF(AND(ISNUMBER($J257),$J257&gt;0.005,$A257+1&lt;=('Interest-Only Calculator'!$C$17+'Interest-Only Calculator'!$C$18)),$A257+1,""))</f>
        <v>254</v>
      </c>
      <c r="B258" s="29" t="n">
        <f aca="false">IF($A258="","",EDATE('Interest-Only Calculator'!$C$11,$A258-1))</f>
        <v>53966</v>
      </c>
      <c r="C258" s="30" t="str">
        <f aca="false">IF($A258="","",IF($A258&lt;='Interest-Only Calculator'!$C$17,"Interest-Only","Amortizing"))</f>
        <v>Amortizing</v>
      </c>
      <c r="D258" s="31" t="n">
        <f aca="false">IF($A258="","",J257)</f>
        <v>218887.550190593</v>
      </c>
      <c r="E258" s="31" t="n">
        <f aca="false">IF($A258="","",D258*'Interest-Only Calculator'!$C$16)</f>
        <v>1185.64089686571</v>
      </c>
      <c r="F258" s="31" t="n">
        <f aca="false">IF($A258="","",IF($A258&lt;='Interest-Only Calculator'!$C$17,E258,MIN('Amortization Schedule'!$M$3,D258+E258)))</f>
        <v>2700.82864539056</v>
      </c>
      <c r="G258" s="31" t="n">
        <f aca="false">IF($A258="","",IF($A258&lt;='Interest-Only Calculator'!$C$17,MIN('Interest-Only Calculator'!$C$12,MAX(D258,0)),MIN('Interest-Only Calculator'!$C$13,MAX(D258-(F258-E258),0))))</f>
        <v>0</v>
      </c>
      <c r="H258" s="31" t="n">
        <f aca="false">IF($A258="","",F258+G258)</f>
        <v>2700.82864539056</v>
      </c>
      <c r="I258" s="31" t="n">
        <f aca="false">IF($A258="","",H258-E258)</f>
        <v>1515.18774852485</v>
      </c>
      <c r="J258" s="31" t="n">
        <f aca="false">IF($A258="","",MAX(D258-I258,0))</f>
        <v>217372.362442068</v>
      </c>
    </row>
    <row r="259" customFormat="false" ht="15" hidden="false" customHeight="false" outlineLevel="0" collapsed="false">
      <c r="A259" s="23" t="n">
        <f aca="false">IF($A258="","",IF(AND(ISNUMBER($J258),$J258&gt;0.005,$A258+1&lt;=('Interest-Only Calculator'!$C$17+'Interest-Only Calculator'!$C$18)),$A258+1,""))</f>
        <v>255</v>
      </c>
      <c r="B259" s="24" t="n">
        <f aca="false">IF($A259="","",EDATE('Interest-Only Calculator'!$C$11,$A259-1))</f>
        <v>53997</v>
      </c>
      <c r="C259" s="25" t="str">
        <f aca="false">IF($A259="","",IF($A259&lt;='Interest-Only Calculator'!$C$17,"Interest-Only","Amortizing"))</f>
        <v>Amortizing</v>
      </c>
      <c r="D259" s="26" t="n">
        <f aca="false">IF($A259="","",J258)</f>
        <v>217372.362442068</v>
      </c>
      <c r="E259" s="26" t="n">
        <f aca="false">IF($A259="","",D259*'Interest-Only Calculator'!$C$16)</f>
        <v>1177.43362989453</v>
      </c>
      <c r="F259" s="26" t="n">
        <f aca="false">IF($A259="","",IF($A259&lt;='Interest-Only Calculator'!$C$17,E259,MIN('Amortization Schedule'!$M$3,D259+E259)))</f>
        <v>2700.82864539056</v>
      </c>
      <c r="G259" s="26" t="n">
        <f aca="false">IF($A259="","",IF($A259&lt;='Interest-Only Calculator'!$C$17,MIN('Interest-Only Calculator'!$C$12,MAX(D259,0)),MIN('Interest-Only Calculator'!$C$13,MAX(D259-(F259-E259),0))))</f>
        <v>0</v>
      </c>
      <c r="H259" s="26" t="n">
        <f aca="false">IF($A259="","",F259+G259)</f>
        <v>2700.82864539056</v>
      </c>
      <c r="I259" s="26" t="n">
        <f aca="false">IF($A259="","",H259-E259)</f>
        <v>1523.39501549602</v>
      </c>
      <c r="J259" s="26" t="n">
        <f aca="false">IF($A259="","",MAX(D259-I259,0))</f>
        <v>215848.967426572</v>
      </c>
    </row>
    <row r="260" customFormat="false" ht="15" hidden="false" customHeight="false" outlineLevel="0" collapsed="false">
      <c r="A260" s="28" t="n">
        <f aca="false">IF($A259="","",IF(AND(ISNUMBER($J259),$J259&gt;0.005,$A259+1&lt;=('Interest-Only Calculator'!$C$17+'Interest-Only Calculator'!$C$18)),$A259+1,""))</f>
        <v>256</v>
      </c>
      <c r="B260" s="29" t="n">
        <f aca="false">IF($A260="","",EDATE('Interest-Only Calculator'!$C$11,$A260-1))</f>
        <v>54027</v>
      </c>
      <c r="C260" s="30" t="str">
        <f aca="false">IF($A260="","",IF($A260&lt;='Interest-Only Calculator'!$C$17,"Interest-Only","Amortizing"))</f>
        <v>Amortizing</v>
      </c>
      <c r="D260" s="31" t="n">
        <f aca="false">IF($A260="","",J259)</f>
        <v>215848.967426572</v>
      </c>
      <c r="E260" s="31" t="n">
        <f aca="false">IF($A260="","",D260*'Interest-Only Calculator'!$C$16)</f>
        <v>1169.18190689393</v>
      </c>
      <c r="F260" s="31" t="n">
        <f aca="false">IF($A260="","",IF($A260&lt;='Interest-Only Calculator'!$C$17,E260,MIN('Amortization Schedule'!$M$3,D260+E260)))</f>
        <v>2700.82864539056</v>
      </c>
      <c r="G260" s="31" t="n">
        <f aca="false">IF($A260="","",IF($A260&lt;='Interest-Only Calculator'!$C$17,MIN('Interest-Only Calculator'!$C$12,MAX(D260,0)),MIN('Interest-Only Calculator'!$C$13,MAX(D260-(F260-E260),0))))</f>
        <v>0</v>
      </c>
      <c r="H260" s="31" t="n">
        <f aca="false">IF($A260="","",F260+G260)</f>
        <v>2700.82864539056</v>
      </c>
      <c r="I260" s="31" t="n">
        <f aca="false">IF($A260="","",H260-E260)</f>
        <v>1531.64673849663</v>
      </c>
      <c r="J260" s="31" t="n">
        <f aca="false">IF($A260="","",MAX(D260-I260,0))</f>
        <v>214317.320688075</v>
      </c>
    </row>
    <row r="261" customFormat="false" ht="15" hidden="false" customHeight="false" outlineLevel="0" collapsed="false">
      <c r="A261" s="23" t="n">
        <f aca="false">IF($A260="","",IF(AND(ISNUMBER($J260),$J260&gt;0.005,$A260+1&lt;=('Interest-Only Calculator'!$C$17+'Interest-Only Calculator'!$C$18)),$A260+1,""))</f>
        <v>257</v>
      </c>
      <c r="B261" s="24" t="n">
        <f aca="false">IF($A261="","",EDATE('Interest-Only Calculator'!$C$11,$A261-1))</f>
        <v>54058</v>
      </c>
      <c r="C261" s="25" t="str">
        <f aca="false">IF($A261="","",IF($A261&lt;='Interest-Only Calculator'!$C$17,"Interest-Only","Amortizing"))</f>
        <v>Amortizing</v>
      </c>
      <c r="D261" s="26" t="n">
        <f aca="false">IF($A261="","",J260)</f>
        <v>214317.320688075</v>
      </c>
      <c r="E261" s="26" t="n">
        <f aca="false">IF($A261="","",D261*'Interest-Only Calculator'!$C$16)</f>
        <v>1160.88548706041</v>
      </c>
      <c r="F261" s="26" t="n">
        <f aca="false">IF($A261="","",IF($A261&lt;='Interest-Only Calculator'!$C$17,E261,MIN('Amortization Schedule'!$M$3,D261+E261)))</f>
        <v>2700.82864539056</v>
      </c>
      <c r="G261" s="26" t="n">
        <f aca="false">IF($A261="","",IF($A261&lt;='Interest-Only Calculator'!$C$17,MIN('Interest-Only Calculator'!$C$12,MAX(D261,0)),MIN('Interest-Only Calculator'!$C$13,MAX(D261-(F261-E261),0))))</f>
        <v>0</v>
      </c>
      <c r="H261" s="26" t="n">
        <f aca="false">IF($A261="","",F261+G261)</f>
        <v>2700.82864539056</v>
      </c>
      <c r="I261" s="26" t="n">
        <f aca="false">IF($A261="","",H261-E261)</f>
        <v>1539.94315833015</v>
      </c>
      <c r="J261" s="26" t="n">
        <f aca="false">IF($A261="","",MAX(D261-I261,0))</f>
        <v>212777.377529745</v>
      </c>
    </row>
    <row r="262" customFormat="false" ht="15" hidden="false" customHeight="false" outlineLevel="0" collapsed="false">
      <c r="A262" s="28" t="n">
        <f aca="false">IF($A261="","",IF(AND(ISNUMBER($J261),$J261&gt;0.005,$A261+1&lt;=('Interest-Only Calculator'!$C$17+'Interest-Only Calculator'!$C$18)),$A261+1,""))</f>
        <v>258</v>
      </c>
      <c r="B262" s="29" t="n">
        <f aca="false">IF($A262="","",EDATE('Interest-Only Calculator'!$C$11,$A262-1))</f>
        <v>54089</v>
      </c>
      <c r="C262" s="30" t="str">
        <f aca="false">IF($A262="","",IF($A262&lt;='Interest-Only Calculator'!$C$17,"Interest-Only","Amortizing"))</f>
        <v>Amortizing</v>
      </c>
      <c r="D262" s="31" t="n">
        <f aca="false">IF($A262="","",J261)</f>
        <v>212777.377529745</v>
      </c>
      <c r="E262" s="31" t="n">
        <f aca="false">IF($A262="","",D262*'Interest-Only Calculator'!$C$16)</f>
        <v>1152.54412828612</v>
      </c>
      <c r="F262" s="31" t="n">
        <f aca="false">IF($A262="","",IF($A262&lt;='Interest-Only Calculator'!$C$17,E262,MIN('Amortization Schedule'!$M$3,D262+E262)))</f>
        <v>2700.82864539056</v>
      </c>
      <c r="G262" s="31" t="n">
        <f aca="false">IF($A262="","",IF($A262&lt;='Interest-Only Calculator'!$C$17,MIN('Interest-Only Calculator'!$C$12,MAX(D262,0)),MIN('Interest-Only Calculator'!$C$13,MAX(D262-(F262-E262),0))))</f>
        <v>0</v>
      </c>
      <c r="H262" s="31" t="n">
        <f aca="false">IF($A262="","",F262+G262)</f>
        <v>2700.82864539056</v>
      </c>
      <c r="I262" s="31" t="n">
        <f aca="false">IF($A262="","",H262-E262)</f>
        <v>1548.28451710444</v>
      </c>
      <c r="J262" s="31" t="n">
        <f aca="false">IF($A262="","",MAX(D262-I262,0))</f>
        <v>211229.093012641</v>
      </c>
    </row>
    <row r="263" customFormat="false" ht="15" hidden="false" customHeight="false" outlineLevel="0" collapsed="false">
      <c r="A263" s="23" t="n">
        <f aca="false">IF($A262="","",IF(AND(ISNUMBER($J262),$J262&gt;0.005,$A262+1&lt;=('Interest-Only Calculator'!$C$17+'Interest-Only Calculator'!$C$18)),$A262+1,""))</f>
        <v>259</v>
      </c>
      <c r="B263" s="24" t="n">
        <f aca="false">IF($A263="","",EDATE('Interest-Only Calculator'!$C$11,$A263-1))</f>
        <v>54118</v>
      </c>
      <c r="C263" s="25" t="str">
        <f aca="false">IF($A263="","",IF($A263&lt;='Interest-Only Calculator'!$C$17,"Interest-Only","Amortizing"))</f>
        <v>Amortizing</v>
      </c>
      <c r="D263" s="26" t="n">
        <f aca="false">IF($A263="","",J262)</f>
        <v>211229.093012641</v>
      </c>
      <c r="E263" s="26" t="n">
        <f aca="false">IF($A263="","",D263*'Interest-Only Calculator'!$C$16)</f>
        <v>1144.1575871518</v>
      </c>
      <c r="F263" s="26" t="n">
        <f aca="false">IF($A263="","",IF($A263&lt;='Interest-Only Calculator'!$C$17,E263,MIN('Amortization Schedule'!$M$3,D263+E263)))</f>
        <v>2700.82864539056</v>
      </c>
      <c r="G263" s="26" t="n">
        <f aca="false">IF($A263="","",IF($A263&lt;='Interest-Only Calculator'!$C$17,MIN('Interest-Only Calculator'!$C$12,MAX(D263,0)),MIN('Interest-Only Calculator'!$C$13,MAX(D263-(F263-E263),0))))</f>
        <v>0</v>
      </c>
      <c r="H263" s="26" t="n">
        <f aca="false">IF($A263="","",F263+G263)</f>
        <v>2700.82864539056</v>
      </c>
      <c r="I263" s="26" t="n">
        <f aca="false">IF($A263="","",H263-E263)</f>
        <v>1556.67105823876</v>
      </c>
      <c r="J263" s="26" t="n">
        <f aca="false">IF($A263="","",MAX(D263-I263,0))</f>
        <v>209672.421954402</v>
      </c>
    </row>
    <row r="264" customFormat="false" ht="15" hidden="false" customHeight="false" outlineLevel="0" collapsed="false">
      <c r="A264" s="28" t="n">
        <f aca="false">IF($A263="","",IF(AND(ISNUMBER($J263),$J263&gt;0.005,$A263+1&lt;=('Interest-Only Calculator'!$C$17+'Interest-Only Calculator'!$C$18)),$A263+1,""))</f>
        <v>260</v>
      </c>
      <c r="B264" s="29" t="n">
        <f aca="false">IF($A264="","",EDATE('Interest-Only Calculator'!$C$11,$A264-1))</f>
        <v>54149</v>
      </c>
      <c r="C264" s="30" t="str">
        <f aca="false">IF($A264="","",IF($A264&lt;='Interest-Only Calculator'!$C$17,"Interest-Only","Amortizing"))</f>
        <v>Amortizing</v>
      </c>
      <c r="D264" s="31" t="n">
        <f aca="false">IF($A264="","",J263)</f>
        <v>209672.421954402</v>
      </c>
      <c r="E264" s="31" t="n">
        <f aca="false">IF($A264="","",D264*'Interest-Only Calculator'!$C$16)</f>
        <v>1135.72561891968</v>
      </c>
      <c r="F264" s="31" t="n">
        <f aca="false">IF($A264="","",IF($A264&lt;='Interest-Only Calculator'!$C$17,E264,MIN('Amortization Schedule'!$M$3,D264+E264)))</f>
        <v>2700.82864539056</v>
      </c>
      <c r="G264" s="31" t="n">
        <f aca="false">IF($A264="","",IF($A264&lt;='Interest-Only Calculator'!$C$17,MIN('Interest-Only Calculator'!$C$12,MAX(D264,0)),MIN('Interest-Only Calculator'!$C$13,MAX(D264-(F264-E264),0))))</f>
        <v>0</v>
      </c>
      <c r="H264" s="31" t="n">
        <f aca="false">IF($A264="","",F264+G264)</f>
        <v>2700.82864539056</v>
      </c>
      <c r="I264" s="31" t="n">
        <f aca="false">IF($A264="","",H264-E264)</f>
        <v>1565.10302647088</v>
      </c>
      <c r="J264" s="31" t="n">
        <f aca="false">IF($A264="","",MAX(D264-I264,0))</f>
        <v>208107.318927931</v>
      </c>
    </row>
    <row r="265" customFormat="false" ht="15" hidden="false" customHeight="false" outlineLevel="0" collapsed="false">
      <c r="A265" s="23" t="n">
        <f aca="false">IF($A264="","",IF(AND(ISNUMBER($J264),$J264&gt;0.005,$A264+1&lt;=('Interest-Only Calculator'!$C$17+'Interest-Only Calculator'!$C$18)),$A264+1,""))</f>
        <v>261</v>
      </c>
      <c r="B265" s="24" t="n">
        <f aca="false">IF($A265="","",EDATE('Interest-Only Calculator'!$C$11,$A265-1))</f>
        <v>54179</v>
      </c>
      <c r="C265" s="25" t="str">
        <f aca="false">IF($A265="","",IF($A265&lt;='Interest-Only Calculator'!$C$17,"Interest-Only","Amortizing"))</f>
        <v>Amortizing</v>
      </c>
      <c r="D265" s="26" t="n">
        <f aca="false">IF($A265="","",J264)</f>
        <v>208107.318927931</v>
      </c>
      <c r="E265" s="26" t="n">
        <f aca="false">IF($A265="","",D265*'Interest-Only Calculator'!$C$16)</f>
        <v>1127.24797752629</v>
      </c>
      <c r="F265" s="26" t="n">
        <f aca="false">IF($A265="","",IF($A265&lt;='Interest-Only Calculator'!$C$17,E265,MIN('Amortization Schedule'!$M$3,D265+E265)))</f>
        <v>2700.82864539056</v>
      </c>
      <c r="G265" s="26" t="n">
        <f aca="false">IF($A265="","",IF($A265&lt;='Interest-Only Calculator'!$C$17,MIN('Interest-Only Calculator'!$C$12,MAX(D265,0)),MIN('Interest-Only Calculator'!$C$13,MAX(D265-(F265-E265),0))))</f>
        <v>0</v>
      </c>
      <c r="H265" s="26" t="n">
        <f aca="false">IF($A265="","",F265+G265)</f>
        <v>2700.82864539056</v>
      </c>
      <c r="I265" s="26" t="n">
        <f aca="false">IF($A265="","",H265-E265)</f>
        <v>1573.58066786427</v>
      </c>
      <c r="J265" s="26" t="n">
        <f aca="false">IF($A265="","",MAX(D265-I265,0))</f>
        <v>206533.738260067</v>
      </c>
    </row>
    <row r="266" customFormat="false" ht="15" hidden="false" customHeight="false" outlineLevel="0" collapsed="false">
      <c r="A266" s="28" t="n">
        <f aca="false">IF($A265="","",IF(AND(ISNUMBER($J265),$J265&gt;0.005,$A265+1&lt;=('Interest-Only Calculator'!$C$17+'Interest-Only Calculator'!$C$18)),$A265+1,""))</f>
        <v>262</v>
      </c>
      <c r="B266" s="29" t="n">
        <f aca="false">IF($A266="","",EDATE('Interest-Only Calculator'!$C$11,$A266-1))</f>
        <v>54210</v>
      </c>
      <c r="C266" s="30" t="str">
        <f aca="false">IF($A266="","",IF($A266&lt;='Interest-Only Calculator'!$C$17,"Interest-Only","Amortizing"))</f>
        <v>Amortizing</v>
      </c>
      <c r="D266" s="31" t="n">
        <f aca="false">IF($A266="","",J265)</f>
        <v>206533.738260067</v>
      </c>
      <c r="E266" s="31" t="n">
        <f aca="false">IF($A266="","",D266*'Interest-Only Calculator'!$C$16)</f>
        <v>1118.72441557536</v>
      </c>
      <c r="F266" s="31" t="n">
        <f aca="false">IF($A266="","",IF($A266&lt;='Interest-Only Calculator'!$C$17,E266,MIN('Amortization Schedule'!$M$3,D266+E266)))</f>
        <v>2700.82864539056</v>
      </c>
      <c r="G266" s="31" t="n">
        <f aca="false">IF($A266="","",IF($A266&lt;='Interest-Only Calculator'!$C$17,MIN('Interest-Only Calculator'!$C$12,MAX(D266,0)),MIN('Interest-Only Calculator'!$C$13,MAX(D266-(F266-E266),0))))</f>
        <v>0</v>
      </c>
      <c r="H266" s="31" t="n">
        <f aca="false">IF($A266="","",F266+G266)</f>
        <v>2700.82864539056</v>
      </c>
      <c r="I266" s="31" t="n">
        <f aca="false">IF($A266="","",H266-E266)</f>
        <v>1582.1042298152</v>
      </c>
      <c r="J266" s="31" t="n">
        <f aca="false">IF($A266="","",MAX(D266-I266,0))</f>
        <v>204951.634030252</v>
      </c>
    </row>
    <row r="267" customFormat="false" ht="15" hidden="false" customHeight="false" outlineLevel="0" collapsed="false">
      <c r="A267" s="23" t="n">
        <f aca="false">IF($A266="","",IF(AND(ISNUMBER($J266),$J266&gt;0.005,$A266+1&lt;=('Interest-Only Calculator'!$C$17+'Interest-Only Calculator'!$C$18)),$A266+1,""))</f>
        <v>263</v>
      </c>
      <c r="B267" s="24" t="n">
        <f aca="false">IF($A267="","",EDATE('Interest-Only Calculator'!$C$11,$A267-1))</f>
        <v>54240</v>
      </c>
      <c r="C267" s="25" t="str">
        <f aca="false">IF($A267="","",IF($A267&lt;='Interest-Only Calculator'!$C$17,"Interest-Only","Amortizing"))</f>
        <v>Amortizing</v>
      </c>
      <c r="D267" s="26" t="n">
        <f aca="false">IF($A267="","",J266)</f>
        <v>204951.634030252</v>
      </c>
      <c r="E267" s="26" t="n">
        <f aca="false">IF($A267="","",D267*'Interest-Only Calculator'!$C$16)</f>
        <v>1110.15468433053</v>
      </c>
      <c r="F267" s="26" t="n">
        <f aca="false">IF($A267="","",IF($A267&lt;='Interest-Only Calculator'!$C$17,E267,MIN('Amortization Schedule'!$M$3,D267+E267)))</f>
        <v>2700.82864539056</v>
      </c>
      <c r="G267" s="26" t="n">
        <f aca="false">IF($A267="","",IF($A267&lt;='Interest-Only Calculator'!$C$17,MIN('Interest-Only Calculator'!$C$12,MAX(D267,0)),MIN('Interest-Only Calculator'!$C$13,MAX(D267-(F267-E267),0))))</f>
        <v>0</v>
      </c>
      <c r="H267" s="26" t="n">
        <f aca="false">IF($A267="","",F267+G267)</f>
        <v>2700.82864539056</v>
      </c>
      <c r="I267" s="26" t="n">
        <f aca="false">IF($A267="","",H267-E267)</f>
        <v>1590.67396106003</v>
      </c>
      <c r="J267" s="26" t="n">
        <f aca="false">IF($A267="","",MAX(D267-I267,0))</f>
        <v>203360.960069191</v>
      </c>
    </row>
    <row r="268" customFormat="false" ht="15" hidden="false" customHeight="false" outlineLevel="0" collapsed="false">
      <c r="A268" s="28" t="n">
        <f aca="false">IF($A267="","",IF(AND(ISNUMBER($J267),$J267&gt;0.005,$A267+1&lt;=('Interest-Only Calculator'!$C$17+'Interest-Only Calculator'!$C$18)),$A267+1,""))</f>
        <v>264</v>
      </c>
      <c r="B268" s="29" t="n">
        <f aca="false">IF($A268="","",EDATE('Interest-Only Calculator'!$C$11,$A268-1))</f>
        <v>54271</v>
      </c>
      <c r="C268" s="30" t="str">
        <f aca="false">IF($A268="","",IF($A268&lt;='Interest-Only Calculator'!$C$17,"Interest-Only","Amortizing"))</f>
        <v>Amortizing</v>
      </c>
      <c r="D268" s="31" t="n">
        <f aca="false">IF($A268="","",J267)</f>
        <v>203360.960069191</v>
      </c>
      <c r="E268" s="31" t="n">
        <f aca="false">IF($A268="","",D268*'Interest-Only Calculator'!$C$16)</f>
        <v>1101.53853370812</v>
      </c>
      <c r="F268" s="31" t="n">
        <f aca="false">IF($A268="","",IF($A268&lt;='Interest-Only Calculator'!$C$17,E268,MIN('Amortization Schedule'!$M$3,D268+E268)))</f>
        <v>2700.82864539056</v>
      </c>
      <c r="G268" s="31" t="n">
        <f aca="false">IF($A268="","",IF($A268&lt;='Interest-Only Calculator'!$C$17,MIN('Interest-Only Calculator'!$C$12,MAX(D268,0)),MIN('Interest-Only Calculator'!$C$13,MAX(D268-(F268-E268),0))))</f>
        <v>0</v>
      </c>
      <c r="H268" s="31" t="n">
        <f aca="false">IF($A268="","",F268+G268)</f>
        <v>2700.82864539056</v>
      </c>
      <c r="I268" s="31" t="n">
        <f aca="false">IF($A268="","",H268-E268)</f>
        <v>1599.29011168244</v>
      </c>
      <c r="J268" s="31" t="n">
        <f aca="false">IF($A268="","",MAX(D268-I268,0))</f>
        <v>201761.669957509</v>
      </c>
    </row>
    <row r="269" customFormat="false" ht="15" hidden="false" customHeight="false" outlineLevel="0" collapsed="false">
      <c r="A269" s="23" t="n">
        <f aca="false">IF($A268="","",IF(AND(ISNUMBER($J268),$J268&gt;0.005,$A268+1&lt;=('Interest-Only Calculator'!$C$17+'Interest-Only Calculator'!$C$18)),$A268+1,""))</f>
        <v>265</v>
      </c>
      <c r="B269" s="24" t="n">
        <f aca="false">IF($A269="","",EDATE('Interest-Only Calculator'!$C$11,$A269-1))</f>
        <v>54302</v>
      </c>
      <c r="C269" s="25" t="str">
        <f aca="false">IF($A269="","",IF($A269&lt;='Interest-Only Calculator'!$C$17,"Interest-Only","Amortizing"))</f>
        <v>Amortizing</v>
      </c>
      <c r="D269" s="26" t="n">
        <f aca="false">IF($A269="","",J268)</f>
        <v>201761.669957509</v>
      </c>
      <c r="E269" s="26" t="n">
        <f aca="false">IF($A269="","",D269*'Interest-Only Calculator'!$C$16)</f>
        <v>1092.87571226984</v>
      </c>
      <c r="F269" s="26" t="n">
        <f aca="false">IF($A269="","",IF($A269&lt;='Interest-Only Calculator'!$C$17,E269,MIN('Amortization Schedule'!$M$3,D269+E269)))</f>
        <v>2700.82864539056</v>
      </c>
      <c r="G269" s="26" t="n">
        <f aca="false">IF($A269="","",IF($A269&lt;='Interest-Only Calculator'!$C$17,MIN('Interest-Only Calculator'!$C$12,MAX(D269,0)),MIN('Interest-Only Calculator'!$C$13,MAX(D269-(F269-E269),0))))</f>
        <v>0</v>
      </c>
      <c r="H269" s="26" t="n">
        <f aca="false">IF($A269="","",F269+G269)</f>
        <v>2700.82864539056</v>
      </c>
      <c r="I269" s="26" t="n">
        <f aca="false">IF($A269="","",H269-E269)</f>
        <v>1607.95293312072</v>
      </c>
      <c r="J269" s="26" t="n">
        <f aca="false">IF($A269="","",MAX(D269-I269,0))</f>
        <v>200153.717024388</v>
      </c>
    </row>
    <row r="270" customFormat="false" ht="15" hidden="false" customHeight="false" outlineLevel="0" collapsed="false">
      <c r="A270" s="28" t="n">
        <f aca="false">IF($A269="","",IF(AND(ISNUMBER($J269),$J269&gt;0.005,$A269+1&lt;=('Interest-Only Calculator'!$C$17+'Interest-Only Calculator'!$C$18)),$A269+1,""))</f>
        <v>266</v>
      </c>
      <c r="B270" s="29" t="n">
        <f aca="false">IF($A270="","",EDATE('Interest-Only Calculator'!$C$11,$A270-1))</f>
        <v>54332</v>
      </c>
      <c r="C270" s="30" t="str">
        <f aca="false">IF($A270="","",IF($A270&lt;='Interest-Only Calculator'!$C$17,"Interest-Only","Amortizing"))</f>
        <v>Amortizing</v>
      </c>
      <c r="D270" s="31" t="n">
        <f aca="false">IF($A270="","",J269)</f>
        <v>200153.717024388</v>
      </c>
      <c r="E270" s="31" t="n">
        <f aca="false">IF($A270="","",D270*'Interest-Only Calculator'!$C$16)</f>
        <v>1084.16596721544</v>
      </c>
      <c r="F270" s="31" t="n">
        <f aca="false">IF($A270="","",IF($A270&lt;='Interest-Only Calculator'!$C$17,E270,MIN('Amortization Schedule'!$M$3,D270+E270)))</f>
        <v>2700.82864539056</v>
      </c>
      <c r="G270" s="31" t="n">
        <f aca="false">IF($A270="","",IF($A270&lt;='Interest-Only Calculator'!$C$17,MIN('Interest-Only Calculator'!$C$12,MAX(D270,0)),MIN('Interest-Only Calculator'!$C$13,MAX(D270-(F270-E270),0))))</f>
        <v>0</v>
      </c>
      <c r="H270" s="31" t="n">
        <f aca="false">IF($A270="","",F270+G270)</f>
        <v>2700.82864539056</v>
      </c>
      <c r="I270" s="31" t="n">
        <f aca="false">IF($A270="","",H270-E270)</f>
        <v>1616.66267817512</v>
      </c>
      <c r="J270" s="31" t="n">
        <f aca="false">IF($A270="","",MAX(D270-I270,0))</f>
        <v>198537.054346213</v>
      </c>
    </row>
    <row r="271" customFormat="false" ht="15" hidden="false" customHeight="false" outlineLevel="0" collapsed="false">
      <c r="A271" s="23" t="n">
        <f aca="false">IF($A270="","",IF(AND(ISNUMBER($J270),$J270&gt;0.005,$A270+1&lt;=('Interest-Only Calculator'!$C$17+'Interest-Only Calculator'!$C$18)),$A270+1,""))</f>
        <v>267</v>
      </c>
      <c r="B271" s="24" t="n">
        <f aca="false">IF($A271="","",EDATE('Interest-Only Calculator'!$C$11,$A271-1))</f>
        <v>54363</v>
      </c>
      <c r="C271" s="25" t="str">
        <f aca="false">IF($A271="","",IF($A271&lt;='Interest-Only Calculator'!$C$17,"Interest-Only","Amortizing"))</f>
        <v>Amortizing</v>
      </c>
      <c r="D271" s="26" t="n">
        <f aca="false">IF($A271="","",J270)</f>
        <v>198537.054346213</v>
      </c>
      <c r="E271" s="26" t="n">
        <f aca="false">IF($A271="","",D271*'Interest-Only Calculator'!$C$16)</f>
        <v>1075.40904437532</v>
      </c>
      <c r="F271" s="26" t="n">
        <f aca="false">IF($A271="","",IF($A271&lt;='Interest-Only Calculator'!$C$17,E271,MIN('Amortization Schedule'!$M$3,D271+E271)))</f>
        <v>2700.82864539056</v>
      </c>
      <c r="G271" s="26" t="n">
        <f aca="false">IF($A271="","",IF($A271&lt;='Interest-Only Calculator'!$C$17,MIN('Interest-Only Calculator'!$C$12,MAX(D271,0)),MIN('Interest-Only Calculator'!$C$13,MAX(D271-(F271-E271),0))))</f>
        <v>0</v>
      </c>
      <c r="H271" s="26" t="n">
        <f aca="false">IF($A271="","",F271+G271)</f>
        <v>2700.82864539056</v>
      </c>
      <c r="I271" s="26" t="n">
        <f aca="false">IF($A271="","",H271-E271)</f>
        <v>1625.41960101524</v>
      </c>
      <c r="J271" s="26" t="n">
        <f aca="false">IF($A271="","",MAX(D271-I271,0))</f>
        <v>196911.634745198</v>
      </c>
    </row>
    <row r="272" customFormat="false" ht="15" hidden="false" customHeight="false" outlineLevel="0" collapsed="false">
      <c r="A272" s="28" t="n">
        <f aca="false">IF($A271="","",IF(AND(ISNUMBER($J271),$J271&gt;0.005,$A271+1&lt;=('Interest-Only Calculator'!$C$17+'Interest-Only Calculator'!$C$18)),$A271+1,""))</f>
        <v>268</v>
      </c>
      <c r="B272" s="29" t="n">
        <f aca="false">IF($A272="","",EDATE('Interest-Only Calculator'!$C$11,$A272-1))</f>
        <v>54393</v>
      </c>
      <c r="C272" s="30" t="str">
        <f aca="false">IF($A272="","",IF($A272&lt;='Interest-Only Calculator'!$C$17,"Interest-Only","Amortizing"))</f>
        <v>Amortizing</v>
      </c>
      <c r="D272" s="31" t="n">
        <f aca="false">IF($A272="","",J271)</f>
        <v>196911.634745198</v>
      </c>
      <c r="E272" s="31" t="n">
        <f aca="false">IF($A272="","",D272*'Interest-Only Calculator'!$C$16)</f>
        <v>1066.60468820316</v>
      </c>
      <c r="F272" s="31" t="n">
        <f aca="false">IF($A272="","",IF($A272&lt;='Interest-Only Calculator'!$C$17,E272,MIN('Amortization Schedule'!$M$3,D272+E272)))</f>
        <v>2700.82864539056</v>
      </c>
      <c r="G272" s="31" t="n">
        <f aca="false">IF($A272="","",IF($A272&lt;='Interest-Only Calculator'!$C$17,MIN('Interest-Only Calculator'!$C$12,MAX(D272,0)),MIN('Interest-Only Calculator'!$C$13,MAX(D272-(F272-E272),0))))</f>
        <v>0</v>
      </c>
      <c r="H272" s="31" t="n">
        <f aca="false">IF($A272="","",F272+G272)</f>
        <v>2700.82864539056</v>
      </c>
      <c r="I272" s="31" t="n">
        <f aca="false">IF($A272="","",H272-E272)</f>
        <v>1634.2239571874</v>
      </c>
      <c r="J272" s="31" t="n">
        <f aca="false">IF($A272="","",MAX(D272-I272,0))</f>
        <v>195277.410788011</v>
      </c>
    </row>
    <row r="273" customFormat="false" ht="15" hidden="false" customHeight="false" outlineLevel="0" collapsed="false">
      <c r="A273" s="23" t="n">
        <f aca="false">IF($A272="","",IF(AND(ISNUMBER($J272),$J272&gt;0.005,$A272+1&lt;=('Interest-Only Calculator'!$C$17+'Interest-Only Calculator'!$C$18)),$A272+1,""))</f>
        <v>269</v>
      </c>
      <c r="B273" s="24" t="n">
        <f aca="false">IF($A273="","",EDATE('Interest-Only Calculator'!$C$11,$A273-1))</f>
        <v>54424</v>
      </c>
      <c r="C273" s="25" t="str">
        <f aca="false">IF($A273="","",IF($A273&lt;='Interest-Only Calculator'!$C$17,"Interest-Only","Amortizing"))</f>
        <v>Amortizing</v>
      </c>
      <c r="D273" s="26" t="n">
        <f aca="false">IF($A273="","",J272)</f>
        <v>195277.410788011</v>
      </c>
      <c r="E273" s="26" t="n">
        <f aca="false">IF($A273="","",D273*'Interest-Only Calculator'!$C$16)</f>
        <v>1057.75264176839</v>
      </c>
      <c r="F273" s="26" t="n">
        <f aca="false">IF($A273="","",IF($A273&lt;='Interest-Only Calculator'!$C$17,E273,MIN('Amortization Schedule'!$M$3,D273+E273)))</f>
        <v>2700.82864539056</v>
      </c>
      <c r="G273" s="26" t="n">
        <f aca="false">IF($A273="","",IF($A273&lt;='Interest-Only Calculator'!$C$17,MIN('Interest-Only Calculator'!$C$12,MAX(D273,0)),MIN('Interest-Only Calculator'!$C$13,MAX(D273-(F273-E273),0))))</f>
        <v>0</v>
      </c>
      <c r="H273" s="26" t="n">
        <f aca="false">IF($A273="","",F273+G273)</f>
        <v>2700.82864539056</v>
      </c>
      <c r="I273" s="26" t="n">
        <f aca="false">IF($A273="","",H273-E273)</f>
        <v>1643.07600362217</v>
      </c>
      <c r="J273" s="26" t="n">
        <f aca="false">IF($A273="","",MAX(D273-I273,0))</f>
        <v>193634.334784388</v>
      </c>
    </row>
    <row r="274" customFormat="false" ht="15" hidden="false" customHeight="false" outlineLevel="0" collapsed="false">
      <c r="A274" s="28" t="n">
        <f aca="false">IF($A273="","",IF(AND(ISNUMBER($J273),$J273&gt;0.005,$A273+1&lt;=('Interest-Only Calculator'!$C$17+'Interest-Only Calculator'!$C$18)),$A273+1,""))</f>
        <v>270</v>
      </c>
      <c r="B274" s="29" t="n">
        <f aca="false">IF($A274="","",EDATE('Interest-Only Calculator'!$C$11,$A274-1))</f>
        <v>54455</v>
      </c>
      <c r="C274" s="30" t="str">
        <f aca="false">IF($A274="","",IF($A274&lt;='Interest-Only Calculator'!$C$17,"Interest-Only","Amortizing"))</f>
        <v>Amortizing</v>
      </c>
      <c r="D274" s="31" t="n">
        <f aca="false">IF($A274="","",J273)</f>
        <v>193634.334784388</v>
      </c>
      <c r="E274" s="31" t="n">
        <f aca="false">IF($A274="","",D274*'Interest-Only Calculator'!$C$16)</f>
        <v>1048.85264674877</v>
      </c>
      <c r="F274" s="31" t="n">
        <f aca="false">IF($A274="","",IF($A274&lt;='Interest-Only Calculator'!$C$17,E274,MIN('Amortization Schedule'!$M$3,D274+E274)))</f>
        <v>2700.82864539056</v>
      </c>
      <c r="G274" s="31" t="n">
        <f aca="false">IF($A274="","",IF($A274&lt;='Interest-Only Calculator'!$C$17,MIN('Interest-Only Calculator'!$C$12,MAX(D274,0)),MIN('Interest-Only Calculator'!$C$13,MAX(D274-(F274-E274),0))))</f>
        <v>0</v>
      </c>
      <c r="H274" s="31" t="n">
        <f aca="false">IF($A274="","",F274+G274)</f>
        <v>2700.82864539056</v>
      </c>
      <c r="I274" s="31" t="n">
        <f aca="false">IF($A274="","",H274-E274)</f>
        <v>1651.97599864179</v>
      </c>
      <c r="J274" s="31" t="n">
        <f aca="false">IF($A274="","",MAX(D274-I274,0))</f>
        <v>191982.358785747</v>
      </c>
    </row>
    <row r="275" customFormat="false" ht="15" hidden="false" customHeight="false" outlineLevel="0" collapsed="false">
      <c r="A275" s="23" t="n">
        <f aca="false">IF($A274="","",IF(AND(ISNUMBER($J274),$J274&gt;0.005,$A274+1&lt;=('Interest-Only Calculator'!$C$17+'Interest-Only Calculator'!$C$18)),$A274+1,""))</f>
        <v>271</v>
      </c>
      <c r="B275" s="24" t="n">
        <f aca="false">IF($A275="","",EDATE('Interest-Only Calculator'!$C$11,$A275-1))</f>
        <v>54483</v>
      </c>
      <c r="C275" s="25" t="str">
        <f aca="false">IF($A275="","",IF($A275&lt;='Interest-Only Calculator'!$C$17,"Interest-Only","Amortizing"))</f>
        <v>Amortizing</v>
      </c>
      <c r="D275" s="26" t="n">
        <f aca="false">IF($A275="","",J274)</f>
        <v>191982.358785747</v>
      </c>
      <c r="E275" s="26" t="n">
        <f aca="false">IF($A275="","",D275*'Interest-Only Calculator'!$C$16)</f>
        <v>1039.90444342279</v>
      </c>
      <c r="F275" s="26" t="n">
        <f aca="false">IF($A275="","",IF($A275&lt;='Interest-Only Calculator'!$C$17,E275,MIN('Amortization Schedule'!$M$3,D275+E275)))</f>
        <v>2700.82864539056</v>
      </c>
      <c r="G275" s="26" t="n">
        <f aca="false">IF($A275="","",IF($A275&lt;='Interest-Only Calculator'!$C$17,MIN('Interest-Only Calculator'!$C$12,MAX(D275,0)),MIN('Interest-Only Calculator'!$C$13,MAX(D275-(F275-E275),0))))</f>
        <v>0</v>
      </c>
      <c r="H275" s="26" t="n">
        <f aca="false">IF($A275="","",F275+G275)</f>
        <v>2700.82864539056</v>
      </c>
      <c r="I275" s="26" t="n">
        <f aca="false">IF($A275="","",H275-E275)</f>
        <v>1660.92420196776</v>
      </c>
      <c r="J275" s="26" t="n">
        <f aca="false">IF($A275="","",MAX(D275-I275,0))</f>
        <v>190321.434583779</v>
      </c>
    </row>
    <row r="276" customFormat="false" ht="15" hidden="false" customHeight="false" outlineLevel="0" collapsed="false">
      <c r="A276" s="28" t="n">
        <f aca="false">IF($A275="","",IF(AND(ISNUMBER($J275),$J275&gt;0.005,$A275+1&lt;=('Interest-Only Calculator'!$C$17+'Interest-Only Calculator'!$C$18)),$A275+1,""))</f>
        <v>272</v>
      </c>
      <c r="B276" s="29" t="n">
        <f aca="false">IF($A276="","",EDATE('Interest-Only Calculator'!$C$11,$A276-1))</f>
        <v>54514</v>
      </c>
      <c r="C276" s="30" t="str">
        <f aca="false">IF($A276="","",IF($A276&lt;='Interest-Only Calculator'!$C$17,"Interest-Only","Amortizing"))</f>
        <v>Amortizing</v>
      </c>
      <c r="D276" s="31" t="n">
        <f aca="false">IF($A276="","",J275)</f>
        <v>190321.434583779</v>
      </c>
      <c r="E276" s="31" t="n">
        <f aca="false">IF($A276="","",D276*'Interest-Only Calculator'!$C$16)</f>
        <v>1030.90777066214</v>
      </c>
      <c r="F276" s="31" t="n">
        <f aca="false">IF($A276="","",IF($A276&lt;='Interest-Only Calculator'!$C$17,E276,MIN('Amortization Schedule'!$M$3,D276+E276)))</f>
        <v>2700.82864539056</v>
      </c>
      <c r="G276" s="31" t="n">
        <f aca="false">IF($A276="","",IF($A276&lt;='Interest-Only Calculator'!$C$17,MIN('Interest-Only Calculator'!$C$12,MAX(D276,0)),MIN('Interest-Only Calculator'!$C$13,MAX(D276-(F276-E276),0))))</f>
        <v>0</v>
      </c>
      <c r="H276" s="31" t="n">
        <f aca="false">IF($A276="","",F276+G276)</f>
        <v>2700.82864539056</v>
      </c>
      <c r="I276" s="31" t="n">
        <f aca="false">IF($A276="","",H276-E276)</f>
        <v>1669.92087472842</v>
      </c>
      <c r="J276" s="31" t="n">
        <f aca="false">IF($A276="","",MAX(D276-I276,0))</f>
        <v>188651.51370905</v>
      </c>
    </row>
    <row r="277" customFormat="false" ht="15" hidden="false" customHeight="false" outlineLevel="0" collapsed="false">
      <c r="A277" s="23" t="n">
        <f aca="false">IF($A276="","",IF(AND(ISNUMBER($J276),$J276&gt;0.005,$A276+1&lt;=('Interest-Only Calculator'!$C$17+'Interest-Only Calculator'!$C$18)),$A276+1,""))</f>
        <v>273</v>
      </c>
      <c r="B277" s="24" t="n">
        <f aca="false">IF($A277="","",EDATE('Interest-Only Calculator'!$C$11,$A277-1))</f>
        <v>54544</v>
      </c>
      <c r="C277" s="25" t="str">
        <f aca="false">IF($A277="","",IF($A277&lt;='Interest-Only Calculator'!$C$17,"Interest-Only","Amortizing"))</f>
        <v>Amortizing</v>
      </c>
      <c r="D277" s="26" t="n">
        <f aca="false">IF($A277="","",J276)</f>
        <v>188651.51370905</v>
      </c>
      <c r="E277" s="26" t="n">
        <f aca="false">IF($A277="","",D277*'Interest-Only Calculator'!$C$16)</f>
        <v>1021.86236592402</v>
      </c>
      <c r="F277" s="26" t="n">
        <f aca="false">IF($A277="","",IF($A277&lt;='Interest-Only Calculator'!$C$17,E277,MIN('Amortization Schedule'!$M$3,D277+E277)))</f>
        <v>2700.82864539056</v>
      </c>
      <c r="G277" s="26" t="n">
        <f aca="false">IF($A277="","",IF($A277&lt;='Interest-Only Calculator'!$C$17,MIN('Interest-Only Calculator'!$C$12,MAX(D277,0)),MIN('Interest-Only Calculator'!$C$13,MAX(D277-(F277-E277),0))))</f>
        <v>0</v>
      </c>
      <c r="H277" s="26" t="n">
        <f aca="false">IF($A277="","",F277+G277)</f>
        <v>2700.82864539056</v>
      </c>
      <c r="I277" s="26" t="n">
        <f aca="false">IF($A277="","",H277-E277)</f>
        <v>1678.96627946654</v>
      </c>
      <c r="J277" s="26" t="n">
        <f aca="false">IF($A277="","",MAX(D277-I277,0))</f>
        <v>186972.547429584</v>
      </c>
    </row>
    <row r="278" customFormat="false" ht="15" hidden="false" customHeight="false" outlineLevel="0" collapsed="false">
      <c r="A278" s="28" t="n">
        <f aca="false">IF($A277="","",IF(AND(ISNUMBER($J277),$J277&gt;0.005,$A277+1&lt;=('Interest-Only Calculator'!$C$17+'Interest-Only Calculator'!$C$18)),$A277+1,""))</f>
        <v>274</v>
      </c>
      <c r="B278" s="29" t="n">
        <f aca="false">IF($A278="","",EDATE('Interest-Only Calculator'!$C$11,$A278-1))</f>
        <v>54575</v>
      </c>
      <c r="C278" s="30" t="str">
        <f aca="false">IF($A278="","",IF($A278&lt;='Interest-Only Calculator'!$C$17,"Interest-Only","Amortizing"))</f>
        <v>Amortizing</v>
      </c>
      <c r="D278" s="31" t="n">
        <f aca="false">IF($A278="","",J277)</f>
        <v>186972.547429584</v>
      </c>
      <c r="E278" s="31" t="n">
        <f aca="false">IF($A278="","",D278*'Interest-Only Calculator'!$C$16)</f>
        <v>1012.76796524358</v>
      </c>
      <c r="F278" s="31" t="n">
        <f aca="false">IF($A278="","",IF($A278&lt;='Interest-Only Calculator'!$C$17,E278,MIN('Amortization Schedule'!$M$3,D278+E278)))</f>
        <v>2700.82864539056</v>
      </c>
      <c r="G278" s="31" t="n">
        <f aca="false">IF($A278="","",IF($A278&lt;='Interest-Only Calculator'!$C$17,MIN('Interest-Only Calculator'!$C$12,MAX(D278,0)),MIN('Interest-Only Calculator'!$C$13,MAX(D278-(F278-E278),0))))</f>
        <v>0</v>
      </c>
      <c r="H278" s="31" t="n">
        <f aca="false">IF($A278="","",F278+G278)</f>
        <v>2700.82864539056</v>
      </c>
      <c r="I278" s="31" t="n">
        <f aca="false">IF($A278="","",H278-E278)</f>
        <v>1688.06068014698</v>
      </c>
      <c r="J278" s="31" t="n">
        <f aca="false">IF($A278="","",MAX(D278-I278,0))</f>
        <v>185284.486749437</v>
      </c>
    </row>
    <row r="279" customFormat="false" ht="15" hidden="false" customHeight="false" outlineLevel="0" collapsed="false">
      <c r="A279" s="23" t="n">
        <f aca="false">IF($A278="","",IF(AND(ISNUMBER($J278),$J278&gt;0.005,$A278+1&lt;=('Interest-Only Calculator'!$C$17+'Interest-Only Calculator'!$C$18)),$A278+1,""))</f>
        <v>275</v>
      </c>
      <c r="B279" s="24" t="n">
        <f aca="false">IF($A279="","",EDATE('Interest-Only Calculator'!$C$11,$A279-1))</f>
        <v>54605</v>
      </c>
      <c r="C279" s="25" t="str">
        <f aca="false">IF($A279="","",IF($A279&lt;='Interest-Only Calculator'!$C$17,"Interest-Only","Amortizing"))</f>
        <v>Amortizing</v>
      </c>
      <c r="D279" s="26" t="n">
        <f aca="false">IF($A279="","",J278)</f>
        <v>185284.486749437</v>
      </c>
      <c r="E279" s="26" t="n">
        <f aca="false">IF($A279="","",D279*'Interest-Only Calculator'!$C$16)</f>
        <v>1003.62430322612</v>
      </c>
      <c r="F279" s="26" t="n">
        <f aca="false">IF($A279="","",IF($A279&lt;='Interest-Only Calculator'!$C$17,E279,MIN('Amortization Schedule'!$M$3,D279+E279)))</f>
        <v>2700.82864539056</v>
      </c>
      <c r="G279" s="26" t="n">
        <f aca="false">IF($A279="","",IF($A279&lt;='Interest-Only Calculator'!$C$17,MIN('Interest-Only Calculator'!$C$12,MAX(D279,0)),MIN('Interest-Only Calculator'!$C$13,MAX(D279-(F279-E279),0))))</f>
        <v>0</v>
      </c>
      <c r="H279" s="26" t="n">
        <f aca="false">IF($A279="","",F279+G279)</f>
        <v>2700.82864539056</v>
      </c>
      <c r="I279" s="26" t="n">
        <f aca="false">IF($A279="","",H279-E279)</f>
        <v>1697.20434216444</v>
      </c>
      <c r="J279" s="26" t="n">
        <f aca="false">IF($A279="","",MAX(D279-I279,0))</f>
        <v>183587.282407272</v>
      </c>
    </row>
    <row r="280" customFormat="false" ht="15" hidden="false" customHeight="false" outlineLevel="0" collapsed="false">
      <c r="A280" s="28" t="n">
        <f aca="false">IF($A279="","",IF(AND(ISNUMBER($J279),$J279&gt;0.005,$A279+1&lt;=('Interest-Only Calculator'!$C$17+'Interest-Only Calculator'!$C$18)),$A279+1,""))</f>
        <v>276</v>
      </c>
      <c r="B280" s="29" t="n">
        <f aca="false">IF($A280="","",EDATE('Interest-Only Calculator'!$C$11,$A280-1))</f>
        <v>54636</v>
      </c>
      <c r="C280" s="30" t="str">
        <f aca="false">IF($A280="","",IF($A280&lt;='Interest-Only Calculator'!$C$17,"Interest-Only","Amortizing"))</f>
        <v>Amortizing</v>
      </c>
      <c r="D280" s="31" t="n">
        <f aca="false">IF($A280="","",J279)</f>
        <v>183587.282407272</v>
      </c>
      <c r="E280" s="31" t="n">
        <f aca="false">IF($A280="","",D280*'Interest-Only Calculator'!$C$16)</f>
        <v>994.431113039393</v>
      </c>
      <c r="F280" s="31" t="n">
        <f aca="false">IF($A280="","",IF($A280&lt;='Interest-Only Calculator'!$C$17,E280,MIN('Amortization Schedule'!$M$3,D280+E280)))</f>
        <v>2700.82864539056</v>
      </c>
      <c r="G280" s="31" t="n">
        <f aca="false">IF($A280="","",IF($A280&lt;='Interest-Only Calculator'!$C$17,MIN('Interest-Only Calculator'!$C$12,MAX(D280,0)),MIN('Interest-Only Calculator'!$C$13,MAX(D280-(F280-E280),0))))</f>
        <v>0</v>
      </c>
      <c r="H280" s="31" t="n">
        <f aca="false">IF($A280="","",F280+G280)</f>
        <v>2700.82864539056</v>
      </c>
      <c r="I280" s="31" t="n">
        <f aca="false">IF($A280="","",H280-E280)</f>
        <v>1706.39753235117</v>
      </c>
      <c r="J280" s="31" t="n">
        <f aca="false">IF($A280="","",MAX(D280-I280,0))</f>
        <v>181880.884874921</v>
      </c>
    </row>
    <row r="281" customFormat="false" ht="15" hidden="false" customHeight="false" outlineLevel="0" collapsed="false">
      <c r="A281" s="23" t="n">
        <f aca="false">IF($A280="","",IF(AND(ISNUMBER($J280),$J280&gt;0.005,$A280+1&lt;=('Interest-Only Calculator'!$C$17+'Interest-Only Calculator'!$C$18)),$A280+1,""))</f>
        <v>277</v>
      </c>
      <c r="B281" s="24" t="n">
        <f aca="false">IF($A281="","",EDATE('Interest-Only Calculator'!$C$11,$A281-1))</f>
        <v>54667</v>
      </c>
      <c r="C281" s="25" t="str">
        <f aca="false">IF($A281="","",IF($A281&lt;='Interest-Only Calculator'!$C$17,"Interest-Only","Amortizing"))</f>
        <v>Amortizing</v>
      </c>
      <c r="D281" s="26" t="n">
        <f aca="false">IF($A281="","",J280)</f>
        <v>181880.884874921</v>
      </c>
      <c r="E281" s="26" t="n">
        <f aca="false">IF($A281="","",D281*'Interest-Only Calculator'!$C$16)</f>
        <v>985.188126405824</v>
      </c>
      <c r="F281" s="26" t="n">
        <f aca="false">IF($A281="","",IF($A281&lt;='Interest-Only Calculator'!$C$17,E281,MIN('Amortization Schedule'!$M$3,D281+E281)))</f>
        <v>2700.82864539056</v>
      </c>
      <c r="G281" s="26" t="n">
        <f aca="false">IF($A281="","",IF($A281&lt;='Interest-Only Calculator'!$C$17,MIN('Interest-Only Calculator'!$C$12,MAX(D281,0)),MIN('Interest-Only Calculator'!$C$13,MAX(D281-(F281-E281),0))))</f>
        <v>0</v>
      </c>
      <c r="H281" s="26" t="n">
        <f aca="false">IF($A281="","",F281+G281)</f>
        <v>2700.82864539056</v>
      </c>
      <c r="I281" s="26" t="n">
        <f aca="false">IF($A281="","",H281-E281)</f>
        <v>1715.64051898473</v>
      </c>
      <c r="J281" s="26" t="n">
        <f aca="false">IF($A281="","",MAX(D281-I281,0))</f>
        <v>180165.244355937</v>
      </c>
    </row>
    <row r="282" customFormat="false" ht="15" hidden="false" customHeight="false" outlineLevel="0" collapsed="false">
      <c r="A282" s="28" t="n">
        <f aca="false">IF($A281="","",IF(AND(ISNUMBER($J281),$J281&gt;0.005,$A281+1&lt;=('Interest-Only Calculator'!$C$17+'Interest-Only Calculator'!$C$18)),$A281+1,""))</f>
        <v>278</v>
      </c>
      <c r="B282" s="29" t="n">
        <f aca="false">IF($A282="","",EDATE('Interest-Only Calculator'!$C$11,$A282-1))</f>
        <v>54697</v>
      </c>
      <c r="C282" s="30" t="str">
        <f aca="false">IF($A282="","",IF($A282&lt;='Interest-Only Calculator'!$C$17,"Interest-Only","Amortizing"))</f>
        <v>Amortizing</v>
      </c>
      <c r="D282" s="31" t="n">
        <f aca="false">IF($A282="","",J281)</f>
        <v>180165.244355937</v>
      </c>
      <c r="E282" s="31" t="n">
        <f aca="false">IF($A282="","",D282*'Interest-Only Calculator'!$C$16)</f>
        <v>975.895073594656</v>
      </c>
      <c r="F282" s="31" t="n">
        <f aca="false">IF($A282="","",IF($A282&lt;='Interest-Only Calculator'!$C$17,E282,MIN('Amortization Schedule'!$M$3,D282+E282)))</f>
        <v>2700.82864539056</v>
      </c>
      <c r="G282" s="31" t="n">
        <f aca="false">IF($A282="","",IF($A282&lt;='Interest-Only Calculator'!$C$17,MIN('Interest-Only Calculator'!$C$12,MAX(D282,0)),MIN('Interest-Only Calculator'!$C$13,MAX(D282-(F282-E282),0))))</f>
        <v>0</v>
      </c>
      <c r="H282" s="31" t="n">
        <f aca="false">IF($A282="","",F282+G282)</f>
        <v>2700.82864539056</v>
      </c>
      <c r="I282" s="31" t="n">
        <f aca="false">IF($A282="","",H282-E282)</f>
        <v>1724.9335717959</v>
      </c>
      <c r="J282" s="31" t="n">
        <f aca="false">IF($A282="","",MAX(D282-I282,0))</f>
        <v>178440.310784141</v>
      </c>
    </row>
    <row r="283" customFormat="false" ht="15" hidden="false" customHeight="false" outlineLevel="0" collapsed="false">
      <c r="A283" s="23" t="n">
        <f aca="false">IF($A282="","",IF(AND(ISNUMBER($J282),$J282&gt;0.005,$A282+1&lt;=('Interest-Only Calculator'!$C$17+'Interest-Only Calculator'!$C$18)),$A282+1,""))</f>
        <v>279</v>
      </c>
      <c r="B283" s="24" t="n">
        <f aca="false">IF($A283="","",EDATE('Interest-Only Calculator'!$C$11,$A283-1))</f>
        <v>54728</v>
      </c>
      <c r="C283" s="25" t="str">
        <f aca="false">IF($A283="","",IF($A283&lt;='Interest-Only Calculator'!$C$17,"Interest-Only","Amortizing"))</f>
        <v>Amortizing</v>
      </c>
      <c r="D283" s="26" t="n">
        <f aca="false">IF($A283="","",J282)</f>
        <v>178440.310784141</v>
      </c>
      <c r="E283" s="26" t="n">
        <f aca="false">IF($A283="","",D283*'Interest-Only Calculator'!$C$16)</f>
        <v>966.551683414095</v>
      </c>
      <c r="F283" s="26" t="n">
        <f aca="false">IF($A283="","",IF($A283&lt;='Interest-Only Calculator'!$C$17,E283,MIN('Amortization Schedule'!$M$3,D283+E283)))</f>
        <v>2700.82864539056</v>
      </c>
      <c r="G283" s="26" t="n">
        <f aca="false">IF($A283="","",IF($A283&lt;='Interest-Only Calculator'!$C$17,MIN('Interest-Only Calculator'!$C$12,MAX(D283,0)),MIN('Interest-Only Calculator'!$C$13,MAX(D283-(F283-E283),0))))</f>
        <v>0</v>
      </c>
      <c r="H283" s="26" t="n">
        <f aca="false">IF($A283="","",F283+G283)</f>
        <v>2700.82864539056</v>
      </c>
      <c r="I283" s="26" t="n">
        <f aca="false">IF($A283="","",H283-E283)</f>
        <v>1734.27696197646</v>
      </c>
      <c r="J283" s="26" t="n">
        <f aca="false">IF($A283="","",MAX(D283-I283,0))</f>
        <v>176706.033822164</v>
      </c>
    </row>
    <row r="284" customFormat="false" ht="15" hidden="false" customHeight="false" outlineLevel="0" collapsed="false">
      <c r="A284" s="28" t="n">
        <f aca="false">IF($A283="","",IF(AND(ISNUMBER($J283),$J283&gt;0.005,$A283+1&lt;=('Interest-Only Calculator'!$C$17+'Interest-Only Calculator'!$C$18)),$A283+1,""))</f>
        <v>280</v>
      </c>
      <c r="B284" s="29" t="n">
        <f aca="false">IF($A284="","",EDATE('Interest-Only Calculator'!$C$11,$A284-1))</f>
        <v>54758</v>
      </c>
      <c r="C284" s="30" t="str">
        <f aca="false">IF($A284="","",IF($A284&lt;='Interest-Only Calculator'!$C$17,"Interest-Only","Amortizing"))</f>
        <v>Amortizing</v>
      </c>
      <c r="D284" s="31" t="n">
        <f aca="false">IF($A284="","",J283)</f>
        <v>176706.033822164</v>
      </c>
      <c r="E284" s="31" t="n">
        <f aca="false">IF($A284="","",D284*'Interest-Only Calculator'!$C$16)</f>
        <v>957.157683203389</v>
      </c>
      <c r="F284" s="31" t="n">
        <f aca="false">IF($A284="","",IF($A284&lt;='Interest-Only Calculator'!$C$17,E284,MIN('Amortization Schedule'!$M$3,D284+E284)))</f>
        <v>2700.82864539056</v>
      </c>
      <c r="G284" s="31" t="n">
        <f aca="false">IF($A284="","",IF($A284&lt;='Interest-Only Calculator'!$C$17,MIN('Interest-Only Calculator'!$C$12,MAX(D284,0)),MIN('Interest-Only Calculator'!$C$13,MAX(D284-(F284-E284),0))))</f>
        <v>0</v>
      </c>
      <c r="H284" s="31" t="n">
        <f aca="false">IF($A284="","",F284+G284)</f>
        <v>2700.82864539056</v>
      </c>
      <c r="I284" s="31" t="n">
        <f aca="false">IF($A284="","",H284-E284)</f>
        <v>1743.67096218717</v>
      </c>
      <c r="J284" s="31" t="n">
        <f aca="false">IF($A284="","",MAX(D284-I284,0))</f>
        <v>174962.362859977</v>
      </c>
    </row>
    <row r="285" customFormat="false" ht="15" hidden="false" customHeight="false" outlineLevel="0" collapsed="false">
      <c r="A285" s="23" t="n">
        <f aca="false">IF($A284="","",IF(AND(ISNUMBER($J284),$J284&gt;0.005,$A284+1&lt;=('Interest-Only Calculator'!$C$17+'Interest-Only Calculator'!$C$18)),$A284+1,""))</f>
        <v>281</v>
      </c>
      <c r="B285" s="24" t="n">
        <f aca="false">IF($A285="","",EDATE('Interest-Only Calculator'!$C$11,$A285-1))</f>
        <v>54789</v>
      </c>
      <c r="C285" s="25" t="str">
        <f aca="false">IF($A285="","",IF($A285&lt;='Interest-Only Calculator'!$C$17,"Interest-Only","Amortizing"))</f>
        <v>Amortizing</v>
      </c>
      <c r="D285" s="26" t="n">
        <f aca="false">IF($A285="","",J284)</f>
        <v>174962.362859977</v>
      </c>
      <c r="E285" s="26" t="n">
        <f aca="false">IF($A285="","",D285*'Interest-Only Calculator'!$C$16)</f>
        <v>947.712798824876</v>
      </c>
      <c r="F285" s="26" t="n">
        <f aca="false">IF($A285="","",IF($A285&lt;='Interest-Only Calculator'!$C$17,E285,MIN('Amortization Schedule'!$M$3,D285+E285)))</f>
        <v>2700.82864539056</v>
      </c>
      <c r="G285" s="26" t="n">
        <f aca="false">IF($A285="","",IF($A285&lt;='Interest-Only Calculator'!$C$17,MIN('Interest-Only Calculator'!$C$12,MAX(D285,0)),MIN('Interest-Only Calculator'!$C$13,MAX(D285-(F285-E285),0))))</f>
        <v>0</v>
      </c>
      <c r="H285" s="26" t="n">
        <f aca="false">IF($A285="","",F285+G285)</f>
        <v>2700.82864539056</v>
      </c>
      <c r="I285" s="26" t="n">
        <f aca="false">IF($A285="","",H285-E285)</f>
        <v>1753.11584656568</v>
      </c>
      <c r="J285" s="26" t="n">
        <f aca="false">IF($A285="","",MAX(D285-I285,0))</f>
        <v>173209.247013411</v>
      </c>
    </row>
    <row r="286" customFormat="false" ht="15" hidden="false" customHeight="false" outlineLevel="0" collapsed="false">
      <c r="A286" s="28" t="n">
        <f aca="false">IF($A285="","",IF(AND(ISNUMBER($J285),$J285&gt;0.005,$A285+1&lt;=('Interest-Only Calculator'!$C$17+'Interest-Only Calculator'!$C$18)),$A285+1,""))</f>
        <v>282</v>
      </c>
      <c r="B286" s="29" t="n">
        <f aca="false">IF($A286="","",EDATE('Interest-Only Calculator'!$C$11,$A286-1))</f>
        <v>54820</v>
      </c>
      <c r="C286" s="30" t="str">
        <f aca="false">IF($A286="","",IF($A286&lt;='Interest-Only Calculator'!$C$17,"Interest-Only","Amortizing"))</f>
        <v>Amortizing</v>
      </c>
      <c r="D286" s="31" t="n">
        <f aca="false">IF($A286="","",J285)</f>
        <v>173209.247013411</v>
      </c>
      <c r="E286" s="31" t="n">
        <f aca="false">IF($A286="","",D286*'Interest-Only Calculator'!$C$16)</f>
        <v>938.216754655978</v>
      </c>
      <c r="F286" s="31" t="n">
        <f aca="false">IF($A286="","",IF($A286&lt;='Interest-Only Calculator'!$C$17,E286,MIN('Amortization Schedule'!$M$3,D286+E286)))</f>
        <v>2700.82864539056</v>
      </c>
      <c r="G286" s="31" t="n">
        <f aca="false">IF($A286="","",IF($A286&lt;='Interest-Only Calculator'!$C$17,MIN('Interest-Only Calculator'!$C$12,MAX(D286,0)),MIN('Interest-Only Calculator'!$C$13,MAX(D286-(F286-E286),0))))</f>
        <v>0</v>
      </c>
      <c r="H286" s="31" t="n">
        <f aca="false">IF($A286="","",F286+G286)</f>
        <v>2700.82864539056</v>
      </c>
      <c r="I286" s="31" t="n">
        <f aca="false">IF($A286="","",H286-E286)</f>
        <v>1762.61189073458</v>
      </c>
      <c r="J286" s="31" t="n">
        <f aca="false">IF($A286="","",MAX(D286-I286,0))</f>
        <v>171446.635122677</v>
      </c>
    </row>
    <row r="287" customFormat="false" ht="15" hidden="false" customHeight="false" outlineLevel="0" collapsed="false">
      <c r="A287" s="23" t="n">
        <f aca="false">IF($A286="","",IF(AND(ISNUMBER($J286),$J286&gt;0.005,$A286+1&lt;=('Interest-Only Calculator'!$C$17+'Interest-Only Calculator'!$C$18)),$A286+1,""))</f>
        <v>283</v>
      </c>
      <c r="B287" s="24" t="n">
        <f aca="false">IF($A287="","",EDATE('Interest-Only Calculator'!$C$11,$A287-1))</f>
        <v>54848</v>
      </c>
      <c r="C287" s="25" t="str">
        <f aca="false">IF($A287="","",IF($A287&lt;='Interest-Only Calculator'!$C$17,"Interest-Only","Amortizing"))</f>
        <v>Amortizing</v>
      </c>
      <c r="D287" s="26" t="n">
        <f aca="false">IF($A287="","",J286)</f>
        <v>171446.635122677</v>
      </c>
      <c r="E287" s="26" t="n">
        <f aca="false">IF($A287="","",D287*'Interest-Only Calculator'!$C$16)</f>
        <v>928.669273581166</v>
      </c>
      <c r="F287" s="26" t="n">
        <f aca="false">IF($A287="","",IF($A287&lt;='Interest-Only Calculator'!$C$17,E287,MIN('Amortization Schedule'!$M$3,D287+E287)))</f>
        <v>2700.82864539056</v>
      </c>
      <c r="G287" s="26" t="n">
        <f aca="false">IF($A287="","",IF($A287&lt;='Interest-Only Calculator'!$C$17,MIN('Interest-Only Calculator'!$C$12,MAX(D287,0)),MIN('Interest-Only Calculator'!$C$13,MAX(D287-(F287-E287),0))))</f>
        <v>0</v>
      </c>
      <c r="H287" s="26" t="n">
        <f aca="false">IF($A287="","",F287+G287)</f>
        <v>2700.82864539056</v>
      </c>
      <c r="I287" s="26" t="n">
        <f aca="false">IF($A287="","",H287-E287)</f>
        <v>1772.15937180939</v>
      </c>
      <c r="J287" s="26" t="n">
        <f aca="false">IF($A287="","",MAX(D287-I287,0))</f>
        <v>169674.475750867</v>
      </c>
    </row>
    <row r="288" customFormat="false" ht="15" hidden="false" customHeight="false" outlineLevel="0" collapsed="false">
      <c r="A288" s="28" t="n">
        <f aca="false">IF($A287="","",IF(AND(ISNUMBER($J287),$J287&gt;0.005,$A287+1&lt;=('Interest-Only Calculator'!$C$17+'Interest-Only Calculator'!$C$18)),$A287+1,""))</f>
        <v>284</v>
      </c>
      <c r="B288" s="29" t="n">
        <f aca="false">IF($A288="","",EDATE('Interest-Only Calculator'!$C$11,$A288-1))</f>
        <v>54879</v>
      </c>
      <c r="C288" s="30" t="str">
        <f aca="false">IF($A288="","",IF($A288&lt;='Interest-Only Calculator'!$C$17,"Interest-Only","Amortizing"))</f>
        <v>Amortizing</v>
      </c>
      <c r="D288" s="31" t="n">
        <f aca="false">IF($A288="","",J287)</f>
        <v>169674.475750867</v>
      </c>
      <c r="E288" s="31" t="n">
        <f aca="false">IF($A288="","",D288*'Interest-Only Calculator'!$C$16)</f>
        <v>919.070076983865</v>
      </c>
      <c r="F288" s="31" t="n">
        <f aca="false">IF($A288="","",IF($A288&lt;='Interest-Only Calculator'!$C$17,E288,MIN('Amortization Schedule'!$M$3,D288+E288)))</f>
        <v>2700.82864539056</v>
      </c>
      <c r="G288" s="31" t="n">
        <f aca="false">IF($A288="","",IF($A288&lt;='Interest-Only Calculator'!$C$17,MIN('Interest-Only Calculator'!$C$12,MAX(D288,0)),MIN('Interest-Only Calculator'!$C$13,MAX(D288-(F288-E288),0))))</f>
        <v>0</v>
      </c>
      <c r="H288" s="31" t="n">
        <f aca="false">IF($A288="","",F288+G288)</f>
        <v>2700.82864539056</v>
      </c>
      <c r="I288" s="31" t="n">
        <f aca="false">IF($A288="","",H288-E288)</f>
        <v>1781.75856840669</v>
      </c>
      <c r="J288" s="31" t="n">
        <f aca="false">IF($A288="","",MAX(D288-I288,0))</f>
        <v>167892.717182461</v>
      </c>
    </row>
    <row r="289" customFormat="false" ht="15" hidden="false" customHeight="false" outlineLevel="0" collapsed="false">
      <c r="A289" s="23" t="n">
        <f aca="false">IF($A288="","",IF(AND(ISNUMBER($J288),$J288&gt;0.005,$A288+1&lt;=('Interest-Only Calculator'!$C$17+'Interest-Only Calculator'!$C$18)),$A288+1,""))</f>
        <v>285</v>
      </c>
      <c r="B289" s="24" t="n">
        <f aca="false">IF($A289="","",EDATE('Interest-Only Calculator'!$C$11,$A289-1))</f>
        <v>54909</v>
      </c>
      <c r="C289" s="25" t="str">
        <f aca="false">IF($A289="","",IF($A289&lt;='Interest-Only Calculator'!$C$17,"Interest-Only","Amortizing"))</f>
        <v>Amortizing</v>
      </c>
      <c r="D289" s="26" t="n">
        <f aca="false">IF($A289="","",J288)</f>
        <v>167892.717182461</v>
      </c>
      <c r="E289" s="26" t="n">
        <f aca="false">IF($A289="","",D289*'Interest-Only Calculator'!$C$16)</f>
        <v>909.418884738329</v>
      </c>
      <c r="F289" s="26" t="n">
        <f aca="false">IF($A289="","",IF($A289&lt;='Interest-Only Calculator'!$C$17,E289,MIN('Amortization Schedule'!$M$3,D289+E289)))</f>
        <v>2700.82864539056</v>
      </c>
      <c r="G289" s="26" t="n">
        <f aca="false">IF($A289="","",IF($A289&lt;='Interest-Only Calculator'!$C$17,MIN('Interest-Only Calculator'!$C$12,MAX(D289,0)),MIN('Interest-Only Calculator'!$C$13,MAX(D289-(F289-E289),0))))</f>
        <v>0</v>
      </c>
      <c r="H289" s="26" t="n">
        <f aca="false">IF($A289="","",F289+G289)</f>
        <v>2700.82864539056</v>
      </c>
      <c r="I289" s="26" t="n">
        <f aca="false">IF($A289="","",H289-E289)</f>
        <v>1791.40976065223</v>
      </c>
      <c r="J289" s="26" t="n">
        <f aca="false">IF($A289="","",MAX(D289-I289,0))</f>
        <v>166101.307421808</v>
      </c>
    </row>
    <row r="290" customFormat="false" ht="15" hidden="false" customHeight="false" outlineLevel="0" collapsed="false">
      <c r="A290" s="28" t="n">
        <f aca="false">IF($A289="","",IF(AND(ISNUMBER($J289),$J289&gt;0.005,$A289+1&lt;=('Interest-Only Calculator'!$C$17+'Interest-Only Calculator'!$C$18)),$A289+1,""))</f>
        <v>286</v>
      </c>
      <c r="B290" s="29" t="n">
        <f aca="false">IF($A290="","",EDATE('Interest-Only Calculator'!$C$11,$A290-1))</f>
        <v>54940</v>
      </c>
      <c r="C290" s="30" t="str">
        <f aca="false">IF($A290="","",IF($A290&lt;='Interest-Only Calculator'!$C$17,"Interest-Only","Amortizing"))</f>
        <v>Amortizing</v>
      </c>
      <c r="D290" s="31" t="n">
        <f aca="false">IF($A290="","",J289)</f>
        <v>166101.307421808</v>
      </c>
      <c r="E290" s="31" t="n">
        <f aca="false">IF($A290="","",D290*'Interest-Only Calculator'!$C$16)</f>
        <v>899.715415201463</v>
      </c>
      <c r="F290" s="31" t="n">
        <f aca="false">IF($A290="","",IF($A290&lt;='Interest-Only Calculator'!$C$17,E290,MIN('Amortization Schedule'!$M$3,D290+E290)))</f>
        <v>2700.82864539056</v>
      </c>
      <c r="G290" s="31" t="n">
        <f aca="false">IF($A290="","",IF($A290&lt;='Interest-Only Calculator'!$C$17,MIN('Interest-Only Calculator'!$C$12,MAX(D290,0)),MIN('Interest-Only Calculator'!$C$13,MAX(D290-(F290-E290),0))))</f>
        <v>0</v>
      </c>
      <c r="H290" s="31" t="n">
        <f aca="false">IF($A290="","",F290+G290)</f>
        <v>2700.82864539056</v>
      </c>
      <c r="I290" s="31" t="n">
        <f aca="false">IF($A290="","",H290-E290)</f>
        <v>1801.1132301891</v>
      </c>
      <c r="J290" s="31" t="n">
        <f aca="false">IF($A290="","",MAX(D290-I290,0))</f>
        <v>164300.194191619</v>
      </c>
    </row>
    <row r="291" customFormat="false" ht="15" hidden="false" customHeight="false" outlineLevel="0" collapsed="false">
      <c r="A291" s="23" t="n">
        <f aca="false">IF($A290="","",IF(AND(ISNUMBER($J290),$J290&gt;0.005,$A290+1&lt;=('Interest-Only Calculator'!$C$17+'Interest-Only Calculator'!$C$18)),$A290+1,""))</f>
        <v>287</v>
      </c>
      <c r="B291" s="24" t="n">
        <f aca="false">IF($A291="","",EDATE('Interest-Only Calculator'!$C$11,$A291-1))</f>
        <v>54970</v>
      </c>
      <c r="C291" s="25" t="str">
        <f aca="false">IF($A291="","",IF($A291&lt;='Interest-Only Calculator'!$C$17,"Interest-Only","Amortizing"))</f>
        <v>Amortizing</v>
      </c>
      <c r="D291" s="26" t="n">
        <f aca="false">IF($A291="","",J290)</f>
        <v>164300.194191619</v>
      </c>
      <c r="E291" s="26" t="n">
        <f aca="false">IF($A291="","",D291*'Interest-Only Calculator'!$C$16)</f>
        <v>889.959385204605</v>
      </c>
      <c r="F291" s="26" t="n">
        <f aca="false">IF($A291="","",IF($A291&lt;='Interest-Only Calculator'!$C$17,E291,MIN('Amortization Schedule'!$M$3,D291+E291)))</f>
        <v>2700.82864539056</v>
      </c>
      <c r="G291" s="26" t="n">
        <f aca="false">IF($A291="","",IF($A291&lt;='Interest-Only Calculator'!$C$17,MIN('Interest-Only Calculator'!$C$12,MAX(D291,0)),MIN('Interest-Only Calculator'!$C$13,MAX(D291-(F291-E291),0))))</f>
        <v>0</v>
      </c>
      <c r="H291" s="26" t="n">
        <f aca="false">IF($A291="","",F291+G291)</f>
        <v>2700.82864539056</v>
      </c>
      <c r="I291" s="26" t="n">
        <f aca="false">IF($A291="","",H291-E291)</f>
        <v>1810.86926018595</v>
      </c>
      <c r="J291" s="26" t="n">
        <f aca="false">IF($A291="","",MAX(D291-I291,0))</f>
        <v>162489.324931433</v>
      </c>
    </row>
    <row r="292" customFormat="false" ht="15" hidden="false" customHeight="false" outlineLevel="0" collapsed="false">
      <c r="A292" s="28" t="n">
        <f aca="false">IF($A291="","",IF(AND(ISNUMBER($J291),$J291&gt;0.005,$A291+1&lt;=('Interest-Only Calculator'!$C$17+'Interest-Only Calculator'!$C$18)),$A291+1,""))</f>
        <v>288</v>
      </c>
      <c r="B292" s="29" t="n">
        <f aca="false">IF($A292="","",EDATE('Interest-Only Calculator'!$C$11,$A292-1))</f>
        <v>55001</v>
      </c>
      <c r="C292" s="30" t="str">
        <f aca="false">IF($A292="","",IF($A292&lt;='Interest-Only Calculator'!$C$17,"Interest-Only","Amortizing"))</f>
        <v>Amortizing</v>
      </c>
      <c r="D292" s="31" t="n">
        <f aca="false">IF($A292="","",J291)</f>
        <v>162489.324931433</v>
      </c>
      <c r="E292" s="31" t="n">
        <f aca="false">IF($A292="","",D292*'Interest-Only Calculator'!$C$16)</f>
        <v>880.150510045264</v>
      </c>
      <c r="F292" s="31" t="n">
        <f aca="false">IF($A292="","",IF($A292&lt;='Interest-Only Calculator'!$C$17,E292,MIN('Amortization Schedule'!$M$3,D292+E292)))</f>
        <v>2700.82864539056</v>
      </c>
      <c r="G292" s="31" t="n">
        <f aca="false">IF($A292="","",IF($A292&lt;='Interest-Only Calculator'!$C$17,MIN('Interest-Only Calculator'!$C$12,MAX(D292,0)),MIN('Interest-Only Calculator'!$C$13,MAX(D292-(F292-E292),0))))</f>
        <v>0</v>
      </c>
      <c r="H292" s="31" t="n">
        <f aca="false">IF($A292="","",F292+G292)</f>
        <v>2700.82864539056</v>
      </c>
      <c r="I292" s="31" t="n">
        <f aca="false">IF($A292="","",H292-E292)</f>
        <v>1820.67813534529</v>
      </c>
      <c r="J292" s="31" t="n">
        <f aca="false">IF($A292="","",MAX(D292-I292,0))</f>
        <v>160668.646796088</v>
      </c>
    </row>
    <row r="293" customFormat="false" ht="15" hidden="false" customHeight="false" outlineLevel="0" collapsed="false">
      <c r="A293" s="23" t="n">
        <f aca="false">IF($A292="","",IF(AND(ISNUMBER($J292),$J292&gt;0.005,$A292+1&lt;=('Interest-Only Calculator'!$C$17+'Interest-Only Calculator'!$C$18)),$A292+1,""))</f>
        <v>289</v>
      </c>
      <c r="B293" s="24" t="n">
        <f aca="false">IF($A293="","",EDATE('Interest-Only Calculator'!$C$11,$A293-1))</f>
        <v>55032</v>
      </c>
      <c r="C293" s="25" t="str">
        <f aca="false">IF($A293="","",IF($A293&lt;='Interest-Only Calculator'!$C$17,"Interest-Only","Amortizing"))</f>
        <v>Amortizing</v>
      </c>
      <c r="D293" s="26" t="n">
        <f aca="false">IF($A293="","",J292)</f>
        <v>160668.646796088</v>
      </c>
      <c r="E293" s="26" t="n">
        <f aca="false">IF($A293="","",D293*'Interest-Only Calculator'!$C$16)</f>
        <v>870.288503478811</v>
      </c>
      <c r="F293" s="26" t="n">
        <f aca="false">IF($A293="","",IF($A293&lt;='Interest-Only Calculator'!$C$17,E293,MIN('Amortization Schedule'!$M$3,D293+E293)))</f>
        <v>2700.82864539056</v>
      </c>
      <c r="G293" s="26" t="n">
        <f aca="false">IF($A293="","",IF($A293&lt;='Interest-Only Calculator'!$C$17,MIN('Interest-Only Calculator'!$C$12,MAX(D293,0)),MIN('Interest-Only Calculator'!$C$13,MAX(D293-(F293-E293),0))))</f>
        <v>0</v>
      </c>
      <c r="H293" s="26" t="n">
        <f aca="false">IF($A293="","",F293+G293)</f>
        <v>2700.82864539056</v>
      </c>
      <c r="I293" s="26" t="n">
        <f aca="false">IF($A293="","",H293-E293)</f>
        <v>1830.54014191175</v>
      </c>
      <c r="J293" s="26" t="n">
        <f aca="false">IF($A293="","",MAX(D293-I293,0))</f>
        <v>158838.106654176</v>
      </c>
    </row>
    <row r="294" customFormat="false" ht="15" hidden="false" customHeight="false" outlineLevel="0" collapsed="false">
      <c r="A294" s="28" t="n">
        <f aca="false">IF($A293="","",IF(AND(ISNUMBER($J293),$J293&gt;0.005,$A293+1&lt;=('Interest-Only Calculator'!$C$17+'Interest-Only Calculator'!$C$18)),$A293+1,""))</f>
        <v>290</v>
      </c>
      <c r="B294" s="29" t="n">
        <f aca="false">IF($A294="","",EDATE('Interest-Only Calculator'!$C$11,$A294-1))</f>
        <v>55062</v>
      </c>
      <c r="C294" s="30" t="str">
        <f aca="false">IF($A294="","",IF($A294&lt;='Interest-Only Calculator'!$C$17,"Interest-Only","Amortizing"))</f>
        <v>Amortizing</v>
      </c>
      <c r="D294" s="31" t="n">
        <f aca="false">IF($A294="","",J293)</f>
        <v>158838.106654176</v>
      </c>
      <c r="E294" s="31" t="n">
        <f aca="false">IF($A294="","",D294*'Interest-Only Calculator'!$C$16)</f>
        <v>860.373077710122</v>
      </c>
      <c r="F294" s="31" t="n">
        <f aca="false">IF($A294="","",IF($A294&lt;='Interest-Only Calculator'!$C$17,E294,MIN('Amortization Schedule'!$M$3,D294+E294)))</f>
        <v>2700.82864539056</v>
      </c>
      <c r="G294" s="31" t="n">
        <f aca="false">IF($A294="","",IF($A294&lt;='Interest-Only Calculator'!$C$17,MIN('Interest-Only Calculator'!$C$12,MAX(D294,0)),MIN('Interest-Only Calculator'!$C$13,MAX(D294-(F294-E294),0))))</f>
        <v>0</v>
      </c>
      <c r="H294" s="31" t="n">
        <f aca="false">IF($A294="","",F294+G294)</f>
        <v>2700.82864539056</v>
      </c>
      <c r="I294" s="31" t="n">
        <f aca="false">IF($A294="","",H294-E294)</f>
        <v>1840.45556768044</v>
      </c>
      <c r="J294" s="31" t="n">
        <f aca="false">IF($A294="","",MAX(D294-I294,0))</f>
        <v>156997.651086496</v>
      </c>
    </row>
    <row r="295" customFormat="false" ht="15" hidden="false" customHeight="false" outlineLevel="0" collapsed="false">
      <c r="A295" s="23" t="n">
        <f aca="false">IF($A294="","",IF(AND(ISNUMBER($J294),$J294&gt;0.005,$A294+1&lt;=('Interest-Only Calculator'!$C$17+'Interest-Only Calculator'!$C$18)),$A294+1,""))</f>
        <v>291</v>
      </c>
      <c r="B295" s="24" t="n">
        <f aca="false">IF($A295="","",EDATE('Interest-Only Calculator'!$C$11,$A295-1))</f>
        <v>55093</v>
      </c>
      <c r="C295" s="25" t="str">
        <f aca="false">IF($A295="","",IF($A295&lt;='Interest-Only Calculator'!$C$17,"Interest-Only","Amortizing"))</f>
        <v>Amortizing</v>
      </c>
      <c r="D295" s="26" t="n">
        <f aca="false">IF($A295="","",J294)</f>
        <v>156997.651086496</v>
      </c>
      <c r="E295" s="26" t="n">
        <f aca="false">IF($A295="","",D295*'Interest-Only Calculator'!$C$16)</f>
        <v>850.403943385186</v>
      </c>
      <c r="F295" s="26" t="n">
        <f aca="false">IF($A295="","",IF($A295&lt;='Interest-Only Calculator'!$C$17,E295,MIN('Amortization Schedule'!$M$3,D295+E295)))</f>
        <v>2700.82864539056</v>
      </c>
      <c r="G295" s="26" t="n">
        <f aca="false">IF($A295="","",IF($A295&lt;='Interest-Only Calculator'!$C$17,MIN('Interest-Only Calculator'!$C$12,MAX(D295,0)),MIN('Interest-Only Calculator'!$C$13,MAX(D295-(F295-E295),0))))</f>
        <v>0</v>
      </c>
      <c r="H295" s="26" t="n">
        <f aca="false">IF($A295="","",F295+G295)</f>
        <v>2700.82864539056</v>
      </c>
      <c r="I295" s="26" t="n">
        <f aca="false">IF($A295="","",H295-E295)</f>
        <v>1850.42470200537</v>
      </c>
      <c r="J295" s="26" t="n">
        <f aca="false">IF($A295="","",MAX(D295-I295,0))</f>
        <v>155147.226384491</v>
      </c>
    </row>
    <row r="296" customFormat="false" ht="15" hidden="false" customHeight="false" outlineLevel="0" collapsed="false">
      <c r="A296" s="28" t="n">
        <f aca="false">IF($A295="","",IF(AND(ISNUMBER($J295),$J295&gt;0.005,$A295+1&lt;=('Interest-Only Calculator'!$C$17+'Interest-Only Calculator'!$C$18)),$A295+1,""))</f>
        <v>292</v>
      </c>
      <c r="B296" s="29" t="n">
        <f aca="false">IF($A296="","",EDATE('Interest-Only Calculator'!$C$11,$A296-1))</f>
        <v>55123</v>
      </c>
      <c r="C296" s="30" t="str">
        <f aca="false">IF($A296="","",IF($A296&lt;='Interest-Only Calculator'!$C$17,"Interest-Only","Amortizing"))</f>
        <v>Amortizing</v>
      </c>
      <c r="D296" s="31" t="n">
        <f aca="false">IF($A296="","",J295)</f>
        <v>155147.226384491</v>
      </c>
      <c r="E296" s="31" t="n">
        <f aca="false">IF($A296="","",D296*'Interest-Only Calculator'!$C$16)</f>
        <v>840.380809582657</v>
      </c>
      <c r="F296" s="31" t="n">
        <f aca="false">IF($A296="","",IF($A296&lt;='Interest-Only Calculator'!$C$17,E296,MIN('Amortization Schedule'!$M$3,D296+E296)))</f>
        <v>2700.82864539056</v>
      </c>
      <c r="G296" s="31" t="n">
        <f aca="false">IF($A296="","",IF($A296&lt;='Interest-Only Calculator'!$C$17,MIN('Interest-Only Calculator'!$C$12,MAX(D296,0)),MIN('Interest-Only Calculator'!$C$13,MAX(D296-(F296-E296),0))))</f>
        <v>0</v>
      </c>
      <c r="H296" s="31" t="n">
        <f aca="false">IF($A296="","",F296+G296)</f>
        <v>2700.82864539056</v>
      </c>
      <c r="I296" s="31" t="n">
        <f aca="false">IF($A296="","",H296-E296)</f>
        <v>1860.4478358079</v>
      </c>
      <c r="J296" s="31" t="n">
        <f aca="false">IF($A296="","",MAX(D296-I296,0))</f>
        <v>153286.778548683</v>
      </c>
    </row>
    <row r="297" customFormat="false" ht="15" hidden="false" customHeight="false" outlineLevel="0" collapsed="false">
      <c r="A297" s="23" t="n">
        <f aca="false">IF($A296="","",IF(AND(ISNUMBER($J296),$J296&gt;0.005,$A296+1&lt;=('Interest-Only Calculator'!$C$17+'Interest-Only Calculator'!$C$18)),$A296+1,""))</f>
        <v>293</v>
      </c>
      <c r="B297" s="24" t="n">
        <f aca="false">IF($A297="","",EDATE('Interest-Only Calculator'!$C$11,$A297-1))</f>
        <v>55154</v>
      </c>
      <c r="C297" s="25" t="str">
        <f aca="false">IF($A297="","",IF($A297&lt;='Interest-Only Calculator'!$C$17,"Interest-Only","Amortizing"))</f>
        <v>Amortizing</v>
      </c>
      <c r="D297" s="26" t="n">
        <f aca="false">IF($A297="","",J296)</f>
        <v>153286.778548683</v>
      </c>
      <c r="E297" s="26" t="n">
        <f aca="false">IF($A297="","",D297*'Interest-Only Calculator'!$C$16)</f>
        <v>830.303383805364</v>
      </c>
      <c r="F297" s="26" t="n">
        <f aca="false">IF($A297="","",IF($A297&lt;='Interest-Only Calculator'!$C$17,E297,MIN('Amortization Schedule'!$M$3,D297+E297)))</f>
        <v>2700.82864539056</v>
      </c>
      <c r="G297" s="26" t="n">
        <f aca="false">IF($A297="","",IF($A297&lt;='Interest-Only Calculator'!$C$17,MIN('Interest-Only Calculator'!$C$12,MAX(D297,0)),MIN('Interest-Only Calculator'!$C$13,MAX(D297-(F297-E297),0))))</f>
        <v>0</v>
      </c>
      <c r="H297" s="26" t="n">
        <f aca="false">IF($A297="","",F297+G297)</f>
        <v>2700.82864539056</v>
      </c>
      <c r="I297" s="26" t="n">
        <f aca="false">IF($A297="","",H297-E297)</f>
        <v>1870.52526158519</v>
      </c>
      <c r="J297" s="26" t="n">
        <f aca="false">IF($A297="","",MAX(D297-I297,0))</f>
        <v>151416.253287097</v>
      </c>
    </row>
    <row r="298" customFormat="false" ht="15" hidden="false" customHeight="false" outlineLevel="0" collapsed="false">
      <c r="A298" s="28" t="n">
        <f aca="false">IF($A297="","",IF(AND(ISNUMBER($J297),$J297&gt;0.005,$A297+1&lt;=('Interest-Only Calculator'!$C$17+'Interest-Only Calculator'!$C$18)),$A297+1,""))</f>
        <v>294</v>
      </c>
      <c r="B298" s="29" t="n">
        <f aca="false">IF($A298="","",EDATE('Interest-Only Calculator'!$C$11,$A298-1))</f>
        <v>55185</v>
      </c>
      <c r="C298" s="30" t="str">
        <f aca="false">IF($A298="","",IF($A298&lt;='Interest-Only Calculator'!$C$17,"Interest-Only","Amortizing"))</f>
        <v>Amortizing</v>
      </c>
      <c r="D298" s="31" t="n">
        <f aca="false">IF($A298="","",J297)</f>
        <v>151416.253287097</v>
      </c>
      <c r="E298" s="31" t="n">
        <f aca="false">IF($A298="","",D298*'Interest-Only Calculator'!$C$16)</f>
        <v>820.171371971778</v>
      </c>
      <c r="F298" s="31" t="n">
        <f aca="false">IF($A298="","",IF($A298&lt;='Interest-Only Calculator'!$C$17,E298,MIN('Amortization Schedule'!$M$3,D298+E298)))</f>
        <v>2700.82864539056</v>
      </c>
      <c r="G298" s="31" t="n">
        <f aca="false">IF($A298="","",IF($A298&lt;='Interest-Only Calculator'!$C$17,MIN('Interest-Only Calculator'!$C$12,MAX(D298,0)),MIN('Interest-Only Calculator'!$C$13,MAX(D298-(F298-E298),0))))</f>
        <v>0</v>
      </c>
      <c r="H298" s="31" t="n">
        <f aca="false">IF($A298="","",F298+G298)</f>
        <v>2700.82864539056</v>
      </c>
      <c r="I298" s="31" t="n">
        <f aca="false">IF($A298="","",H298-E298)</f>
        <v>1880.65727341878</v>
      </c>
      <c r="J298" s="31" t="n">
        <f aca="false">IF($A298="","",MAX(D298-I298,0))</f>
        <v>149535.596013679</v>
      </c>
    </row>
    <row r="299" customFormat="false" ht="15" hidden="false" customHeight="false" outlineLevel="0" collapsed="false">
      <c r="A299" s="23" t="n">
        <f aca="false">IF($A298="","",IF(AND(ISNUMBER($J298),$J298&gt;0.005,$A298+1&lt;=('Interest-Only Calculator'!$C$17+'Interest-Only Calculator'!$C$18)),$A298+1,""))</f>
        <v>295</v>
      </c>
      <c r="B299" s="24" t="n">
        <f aca="false">IF($A299="","",EDATE('Interest-Only Calculator'!$C$11,$A299-1))</f>
        <v>55213</v>
      </c>
      <c r="C299" s="25" t="str">
        <f aca="false">IF($A299="","",IF($A299&lt;='Interest-Only Calculator'!$C$17,"Interest-Only","Amortizing"))</f>
        <v>Amortizing</v>
      </c>
      <c r="D299" s="26" t="n">
        <f aca="false">IF($A299="","",J298)</f>
        <v>149535.596013679</v>
      </c>
      <c r="E299" s="26" t="n">
        <f aca="false">IF($A299="","",D299*'Interest-Only Calculator'!$C$16)</f>
        <v>809.984478407426</v>
      </c>
      <c r="F299" s="26" t="n">
        <f aca="false">IF($A299="","",IF($A299&lt;='Interest-Only Calculator'!$C$17,E299,MIN('Amortization Schedule'!$M$3,D299+E299)))</f>
        <v>2700.82864539056</v>
      </c>
      <c r="G299" s="26" t="n">
        <f aca="false">IF($A299="","",IF($A299&lt;='Interest-Only Calculator'!$C$17,MIN('Interest-Only Calculator'!$C$12,MAX(D299,0)),MIN('Interest-Only Calculator'!$C$13,MAX(D299-(F299-E299),0))))</f>
        <v>0</v>
      </c>
      <c r="H299" s="26" t="n">
        <f aca="false">IF($A299="","",F299+G299)</f>
        <v>2700.82864539056</v>
      </c>
      <c r="I299" s="26" t="n">
        <f aca="false">IF($A299="","",H299-E299)</f>
        <v>1890.84416698313</v>
      </c>
      <c r="J299" s="26" t="n">
        <f aca="false">IF($A299="","",MAX(D299-I299,0))</f>
        <v>147644.751846696</v>
      </c>
    </row>
    <row r="300" customFormat="false" ht="15" hidden="false" customHeight="false" outlineLevel="0" collapsed="false">
      <c r="A300" s="28" t="n">
        <f aca="false">IF($A299="","",IF(AND(ISNUMBER($J299),$J299&gt;0.005,$A299+1&lt;=('Interest-Only Calculator'!$C$17+'Interest-Only Calculator'!$C$18)),$A299+1,""))</f>
        <v>296</v>
      </c>
      <c r="B300" s="29" t="n">
        <f aca="false">IF($A300="","",EDATE('Interest-Only Calculator'!$C$11,$A300-1))</f>
        <v>55244</v>
      </c>
      <c r="C300" s="30" t="str">
        <f aca="false">IF($A300="","",IF($A300&lt;='Interest-Only Calculator'!$C$17,"Interest-Only","Amortizing"))</f>
        <v>Amortizing</v>
      </c>
      <c r="D300" s="31" t="n">
        <f aca="false">IF($A300="","",J299)</f>
        <v>147644.751846696</v>
      </c>
      <c r="E300" s="31" t="n">
        <f aca="false">IF($A300="","",D300*'Interest-Only Calculator'!$C$16)</f>
        <v>799.742405836268</v>
      </c>
      <c r="F300" s="31" t="n">
        <f aca="false">IF($A300="","",IF($A300&lt;='Interest-Only Calculator'!$C$17,E300,MIN('Amortization Schedule'!$M$3,D300+E300)))</f>
        <v>2700.82864539056</v>
      </c>
      <c r="G300" s="31" t="n">
        <f aca="false">IF($A300="","",IF($A300&lt;='Interest-Only Calculator'!$C$17,MIN('Interest-Only Calculator'!$C$12,MAX(D300,0)),MIN('Interest-Only Calculator'!$C$13,MAX(D300-(F300-E300),0))))</f>
        <v>0</v>
      </c>
      <c r="H300" s="31" t="n">
        <f aca="false">IF($A300="","",F300+G300)</f>
        <v>2700.82864539056</v>
      </c>
      <c r="I300" s="31" t="n">
        <f aca="false">IF($A300="","",H300-E300)</f>
        <v>1901.08623955429</v>
      </c>
      <c r="J300" s="31" t="n">
        <f aca="false">IF($A300="","",MAX(D300-I300,0))</f>
        <v>145743.665607141</v>
      </c>
    </row>
    <row r="301" customFormat="false" ht="15" hidden="false" customHeight="false" outlineLevel="0" collapsed="false">
      <c r="A301" s="23" t="n">
        <f aca="false">IF($A300="","",IF(AND(ISNUMBER($J300),$J300&gt;0.005,$A300+1&lt;=('Interest-Only Calculator'!$C$17+'Interest-Only Calculator'!$C$18)),$A300+1,""))</f>
        <v>297</v>
      </c>
      <c r="B301" s="24" t="n">
        <f aca="false">IF($A301="","",EDATE('Interest-Only Calculator'!$C$11,$A301-1))</f>
        <v>55274</v>
      </c>
      <c r="C301" s="25" t="str">
        <f aca="false">IF($A301="","",IF($A301&lt;='Interest-Only Calculator'!$C$17,"Interest-Only","Amortizing"))</f>
        <v>Amortizing</v>
      </c>
      <c r="D301" s="26" t="n">
        <f aca="false">IF($A301="","",J300)</f>
        <v>145743.665607141</v>
      </c>
      <c r="E301" s="26" t="n">
        <f aca="false">IF($A301="","",D301*'Interest-Only Calculator'!$C$16)</f>
        <v>789.444855372015</v>
      </c>
      <c r="F301" s="26" t="n">
        <f aca="false">IF($A301="","",IF($A301&lt;='Interest-Only Calculator'!$C$17,E301,MIN('Amortization Schedule'!$M$3,D301+E301)))</f>
        <v>2700.82864539056</v>
      </c>
      <c r="G301" s="26" t="n">
        <f aca="false">IF($A301="","",IF($A301&lt;='Interest-Only Calculator'!$C$17,MIN('Interest-Only Calculator'!$C$12,MAX(D301,0)),MIN('Interest-Only Calculator'!$C$13,MAX(D301-(F301-E301),0))))</f>
        <v>0</v>
      </c>
      <c r="H301" s="26" t="n">
        <f aca="false">IF($A301="","",F301+G301)</f>
        <v>2700.82864539056</v>
      </c>
      <c r="I301" s="26" t="n">
        <f aca="false">IF($A301="","",H301-E301)</f>
        <v>1911.38379001854</v>
      </c>
      <c r="J301" s="26" t="n">
        <f aca="false">IF($A301="","",MAX(D301-I301,0))</f>
        <v>143832.281817123</v>
      </c>
    </row>
    <row r="302" customFormat="false" ht="15" hidden="false" customHeight="false" outlineLevel="0" collapsed="false">
      <c r="A302" s="28" t="n">
        <f aca="false">IF($A301="","",IF(AND(ISNUMBER($J301),$J301&gt;0.005,$A301+1&lt;=('Interest-Only Calculator'!$C$17+'Interest-Only Calculator'!$C$18)),$A301+1,""))</f>
        <v>298</v>
      </c>
      <c r="B302" s="29" t="n">
        <f aca="false">IF($A302="","",EDATE('Interest-Only Calculator'!$C$11,$A302-1))</f>
        <v>55305</v>
      </c>
      <c r="C302" s="30" t="str">
        <f aca="false">IF($A302="","",IF($A302&lt;='Interest-Only Calculator'!$C$17,"Interest-Only","Amortizing"))</f>
        <v>Amortizing</v>
      </c>
      <c r="D302" s="31" t="n">
        <f aca="false">IF($A302="","",J301)</f>
        <v>143832.281817123</v>
      </c>
      <c r="E302" s="31" t="n">
        <f aca="false">IF($A302="","",D302*'Interest-Only Calculator'!$C$16)</f>
        <v>779.091526509415</v>
      </c>
      <c r="F302" s="31" t="n">
        <f aca="false">IF($A302="","",IF($A302&lt;='Interest-Only Calculator'!$C$17,E302,MIN('Amortization Schedule'!$M$3,D302+E302)))</f>
        <v>2700.82864539056</v>
      </c>
      <c r="G302" s="31" t="n">
        <f aca="false">IF($A302="","",IF($A302&lt;='Interest-Only Calculator'!$C$17,MIN('Interest-Only Calculator'!$C$12,MAX(D302,0)),MIN('Interest-Only Calculator'!$C$13,MAX(D302-(F302-E302),0))))</f>
        <v>0</v>
      </c>
      <c r="H302" s="31" t="n">
        <f aca="false">IF($A302="","",F302+G302)</f>
        <v>2700.82864539056</v>
      </c>
      <c r="I302" s="31" t="n">
        <f aca="false">IF($A302="","",H302-E302)</f>
        <v>1921.73711888114</v>
      </c>
      <c r="J302" s="31" t="n">
        <f aca="false">IF($A302="","",MAX(D302-I302,0))</f>
        <v>141910.544698242</v>
      </c>
    </row>
    <row r="303" customFormat="false" ht="15" hidden="false" customHeight="false" outlineLevel="0" collapsed="false">
      <c r="A303" s="23" t="n">
        <f aca="false">IF($A302="","",IF(AND(ISNUMBER($J302),$J302&gt;0.005,$A302+1&lt;=('Interest-Only Calculator'!$C$17+'Interest-Only Calculator'!$C$18)),$A302+1,""))</f>
        <v>299</v>
      </c>
      <c r="B303" s="24" t="n">
        <f aca="false">IF($A303="","",EDATE('Interest-Only Calculator'!$C$11,$A303-1))</f>
        <v>55335</v>
      </c>
      <c r="C303" s="25" t="str">
        <f aca="false">IF($A303="","",IF($A303&lt;='Interest-Only Calculator'!$C$17,"Interest-Only","Amortizing"))</f>
        <v>Amortizing</v>
      </c>
      <c r="D303" s="26" t="n">
        <f aca="false">IF($A303="","",J302)</f>
        <v>141910.544698242</v>
      </c>
      <c r="E303" s="26" t="n">
        <f aca="false">IF($A303="","",D303*'Interest-Only Calculator'!$C$16)</f>
        <v>768.682117115475</v>
      </c>
      <c r="F303" s="26" t="n">
        <f aca="false">IF($A303="","",IF($A303&lt;='Interest-Only Calculator'!$C$17,E303,MIN('Amortization Schedule'!$M$3,D303+E303)))</f>
        <v>2700.82864539056</v>
      </c>
      <c r="G303" s="26" t="n">
        <f aca="false">IF($A303="","",IF($A303&lt;='Interest-Only Calculator'!$C$17,MIN('Interest-Only Calculator'!$C$12,MAX(D303,0)),MIN('Interest-Only Calculator'!$C$13,MAX(D303-(F303-E303),0))))</f>
        <v>0</v>
      </c>
      <c r="H303" s="26" t="n">
        <f aca="false">IF($A303="","",F303+G303)</f>
        <v>2700.82864539056</v>
      </c>
      <c r="I303" s="26" t="n">
        <f aca="false">IF($A303="","",H303-E303)</f>
        <v>1932.14652827508</v>
      </c>
      <c r="J303" s="26" t="n">
        <f aca="false">IF($A303="","",MAX(D303-I303,0))</f>
        <v>139978.398169967</v>
      </c>
    </row>
    <row r="304" customFormat="false" ht="15" hidden="false" customHeight="false" outlineLevel="0" collapsed="false">
      <c r="A304" s="28" t="n">
        <f aca="false">IF($A303="","",IF(AND(ISNUMBER($J303),$J303&gt;0.005,$A303+1&lt;=('Interest-Only Calculator'!$C$17+'Interest-Only Calculator'!$C$18)),$A303+1,""))</f>
        <v>300</v>
      </c>
      <c r="B304" s="29" t="n">
        <f aca="false">IF($A304="","",EDATE('Interest-Only Calculator'!$C$11,$A304-1))</f>
        <v>55366</v>
      </c>
      <c r="C304" s="30" t="str">
        <f aca="false">IF($A304="","",IF($A304&lt;='Interest-Only Calculator'!$C$17,"Interest-Only","Amortizing"))</f>
        <v>Amortizing</v>
      </c>
      <c r="D304" s="31" t="n">
        <f aca="false">IF($A304="","",J303)</f>
        <v>139978.398169967</v>
      </c>
      <c r="E304" s="31" t="n">
        <f aca="false">IF($A304="","",D304*'Interest-Only Calculator'!$C$16)</f>
        <v>758.216323420652</v>
      </c>
      <c r="F304" s="31" t="n">
        <f aca="false">IF($A304="","",IF($A304&lt;='Interest-Only Calculator'!$C$17,E304,MIN('Amortization Schedule'!$M$3,D304+E304)))</f>
        <v>2700.82864539056</v>
      </c>
      <c r="G304" s="31" t="n">
        <f aca="false">IF($A304="","",IF($A304&lt;='Interest-Only Calculator'!$C$17,MIN('Interest-Only Calculator'!$C$12,MAX(D304,0)),MIN('Interest-Only Calculator'!$C$13,MAX(D304-(F304-E304),0))))</f>
        <v>0</v>
      </c>
      <c r="H304" s="31" t="n">
        <f aca="false">IF($A304="","",F304+G304)</f>
        <v>2700.82864539056</v>
      </c>
      <c r="I304" s="31" t="n">
        <f aca="false">IF($A304="","",H304-E304)</f>
        <v>1942.61232196991</v>
      </c>
      <c r="J304" s="31" t="n">
        <f aca="false">IF($A304="","",MAX(D304-I304,0))</f>
        <v>138035.785847997</v>
      </c>
    </row>
    <row r="305" customFormat="false" ht="15" hidden="false" customHeight="false" outlineLevel="0" collapsed="false">
      <c r="A305" s="23" t="n">
        <f aca="false">IF($A304="","",IF(AND(ISNUMBER($J304),$J304&gt;0.005,$A304+1&lt;=('Interest-Only Calculator'!$C$17+'Interest-Only Calculator'!$C$18)),$A304+1,""))</f>
        <v>301</v>
      </c>
      <c r="B305" s="24" t="n">
        <f aca="false">IF($A305="","",EDATE('Interest-Only Calculator'!$C$11,$A305-1))</f>
        <v>55397</v>
      </c>
      <c r="C305" s="25" t="str">
        <f aca="false">IF($A305="","",IF($A305&lt;='Interest-Only Calculator'!$C$17,"Interest-Only","Amortizing"))</f>
        <v>Amortizing</v>
      </c>
      <c r="D305" s="26" t="n">
        <f aca="false">IF($A305="","",J304)</f>
        <v>138035.785847997</v>
      </c>
      <c r="E305" s="26" t="n">
        <f aca="false">IF($A305="","",D305*'Interest-Only Calculator'!$C$16)</f>
        <v>747.693840009982</v>
      </c>
      <c r="F305" s="26" t="n">
        <f aca="false">IF($A305="","",IF($A305&lt;='Interest-Only Calculator'!$C$17,E305,MIN('Amortization Schedule'!$M$3,D305+E305)))</f>
        <v>2700.82864539056</v>
      </c>
      <c r="G305" s="26" t="n">
        <f aca="false">IF($A305="","",IF($A305&lt;='Interest-Only Calculator'!$C$17,MIN('Interest-Only Calculator'!$C$12,MAX(D305,0)),MIN('Interest-Only Calculator'!$C$13,MAX(D305-(F305-E305),0))))</f>
        <v>0</v>
      </c>
      <c r="H305" s="26" t="n">
        <f aca="false">IF($A305="","",F305+G305)</f>
        <v>2700.82864539056</v>
      </c>
      <c r="I305" s="26" t="n">
        <f aca="false">IF($A305="","",H305-E305)</f>
        <v>1953.13480538058</v>
      </c>
      <c r="J305" s="26" t="n">
        <f aca="false">IF($A305="","",MAX(D305-I305,0))</f>
        <v>136082.651042616</v>
      </c>
    </row>
    <row r="306" customFormat="false" ht="15" hidden="false" customHeight="false" outlineLevel="0" collapsed="false">
      <c r="A306" s="28" t="n">
        <f aca="false">IF($A305="","",IF(AND(ISNUMBER($J305),$J305&gt;0.005,$A305+1&lt;=('Interest-Only Calculator'!$C$17+'Interest-Only Calculator'!$C$18)),$A305+1,""))</f>
        <v>302</v>
      </c>
      <c r="B306" s="29" t="n">
        <f aca="false">IF($A306="","",EDATE('Interest-Only Calculator'!$C$11,$A306-1))</f>
        <v>55427</v>
      </c>
      <c r="C306" s="30" t="str">
        <f aca="false">IF($A306="","",IF($A306&lt;='Interest-Only Calculator'!$C$17,"Interest-Only","Amortizing"))</f>
        <v>Amortizing</v>
      </c>
      <c r="D306" s="31" t="n">
        <f aca="false">IF($A306="","",J305)</f>
        <v>136082.651042616</v>
      </c>
      <c r="E306" s="31" t="n">
        <f aca="false">IF($A306="","",D306*'Interest-Only Calculator'!$C$16)</f>
        <v>737.11435981417</v>
      </c>
      <c r="F306" s="31" t="n">
        <f aca="false">IF($A306="","",IF($A306&lt;='Interest-Only Calculator'!$C$17,E306,MIN('Amortization Schedule'!$M$3,D306+E306)))</f>
        <v>2700.82864539056</v>
      </c>
      <c r="G306" s="31" t="n">
        <f aca="false">IF($A306="","",IF($A306&lt;='Interest-Only Calculator'!$C$17,MIN('Interest-Only Calculator'!$C$12,MAX(D306,0)),MIN('Interest-Only Calculator'!$C$13,MAX(D306-(F306-E306),0))))</f>
        <v>0</v>
      </c>
      <c r="H306" s="31" t="n">
        <f aca="false">IF($A306="","",F306+G306)</f>
        <v>2700.82864539056</v>
      </c>
      <c r="I306" s="31" t="n">
        <f aca="false">IF($A306="","",H306-E306)</f>
        <v>1963.71428557639</v>
      </c>
      <c r="J306" s="31" t="n">
        <f aca="false">IF($A306="","",MAX(D306-I306,0))</f>
        <v>134118.93675704</v>
      </c>
    </row>
    <row r="307" customFormat="false" ht="15" hidden="false" customHeight="false" outlineLevel="0" collapsed="false">
      <c r="A307" s="23" t="n">
        <f aca="false">IF($A306="","",IF(AND(ISNUMBER($J306),$J306&gt;0.005,$A306+1&lt;=('Interest-Only Calculator'!$C$17+'Interest-Only Calculator'!$C$18)),$A306+1,""))</f>
        <v>303</v>
      </c>
      <c r="B307" s="24" t="n">
        <f aca="false">IF($A307="","",EDATE('Interest-Only Calculator'!$C$11,$A307-1))</f>
        <v>55458</v>
      </c>
      <c r="C307" s="25" t="str">
        <f aca="false">IF($A307="","",IF($A307&lt;='Interest-Only Calculator'!$C$17,"Interest-Only","Amortizing"))</f>
        <v>Amortizing</v>
      </c>
      <c r="D307" s="26" t="n">
        <f aca="false">IF($A307="","",J306)</f>
        <v>134118.93675704</v>
      </c>
      <c r="E307" s="26" t="n">
        <f aca="false">IF($A307="","",D307*'Interest-Only Calculator'!$C$16)</f>
        <v>726.477574100632</v>
      </c>
      <c r="F307" s="26" t="n">
        <f aca="false">IF($A307="","",IF($A307&lt;='Interest-Only Calculator'!$C$17,E307,MIN('Amortization Schedule'!$M$3,D307+E307)))</f>
        <v>2700.82864539056</v>
      </c>
      <c r="G307" s="26" t="n">
        <f aca="false">IF($A307="","",IF($A307&lt;='Interest-Only Calculator'!$C$17,MIN('Interest-Only Calculator'!$C$12,MAX(D307,0)),MIN('Interest-Only Calculator'!$C$13,MAX(D307-(F307-E307),0))))</f>
        <v>0</v>
      </c>
      <c r="H307" s="26" t="n">
        <f aca="false">IF($A307="","",F307+G307)</f>
        <v>2700.82864539056</v>
      </c>
      <c r="I307" s="26" t="n">
        <f aca="false">IF($A307="","",H307-E307)</f>
        <v>1974.35107128993</v>
      </c>
      <c r="J307" s="26" t="n">
        <f aca="false">IF($A307="","",MAX(D307-I307,0))</f>
        <v>132144.58568575</v>
      </c>
    </row>
    <row r="308" customFormat="false" ht="15" hidden="false" customHeight="false" outlineLevel="0" collapsed="false">
      <c r="A308" s="28" t="n">
        <f aca="false">IF($A307="","",IF(AND(ISNUMBER($J307),$J307&gt;0.005,$A307+1&lt;=('Interest-Only Calculator'!$C$17+'Interest-Only Calculator'!$C$18)),$A307+1,""))</f>
        <v>304</v>
      </c>
      <c r="B308" s="29" t="n">
        <f aca="false">IF($A308="","",EDATE('Interest-Only Calculator'!$C$11,$A308-1))</f>
        <v>55488</v>
      </c>
      <c r="C308" s="30" t="str">
        <f aca="false">IF($A308="","",IF($A308&lt;='Interest-Only Calculator'!$C$17,"Interest-Only","Amortizing"))</f>
        <v>Amortizing</v>
      </c>
      <c r="D308" s="31" t="n">
        <f aca="false">IF($A308="","",J307)</f>
        <v>132144.58568575</v>
      </c>
      <c r="E308" s="31" t="n">
        <f aca="false">IF($A308="","",D308*'Interest-Only Calculator'!$C$16)</f>
        <v>715.783172464478</v>
      </c>
      <c r="F308" s="31" t="n">
        <f aca="false">IF($A308="","",IF($A308&lt;='Interest-Only Calculator'!$C$17,E308,MIN('Amortization Schedule'!$M$3,D308+E308)))</f>
        <v>2700.82864539056</v>
      </c>
      <c r="G308" s="31" t="n">
        <f aca="false">IF($A308="","",IF($A308&lt;='Interest-Only Calculator'!$C$17,MIN('Interest-Only Calculator'!$C$12,MAX(D308,0)),MIN('Interest-Only Calculator'!$C$13,MAX(D308-(F308-E308),0))))</f>
        <v>0</v>
      </c>
      <c r="H308" s="31" t="n">
        <f aca="false">IF($A308="","",F308+G308)</f>
        <v>2700.82864539056</v>
      </c>
      <c r="I308" s="31" t="n">
        <f aca="false">IF($A308="","",H308-E308)</f>
        <v>1985.04547292608</v>
      </c>
      <c r="J308" s="31" t="n">
        <f aca="false">IF($A308="","",MAX(D308-I308,0))</f>
        <v>130159.540212824</v>
      </c>
    </row>
    <row r="309" customFormat="false" ht="15" hidden="false" customHeight="false" outlineLevel="0" collapsed="false">
      <c r="A309" s="23" t="n">
        <f aca="false">IF($A308="","",IF(AND(ISNUMBER($J308),$J308&gt;0.005,$A308+1&lt;=('Interest-Only Calculator'!$C$17+'Interest-Only Calculator'!$C$18)),$A308+1,""))</f>
        <v>305</v>
      </c>
      <c r="B309" s="24" t="n">
        <f aca="false">IF($A309="","",EDATE('Interest-Only Calculator'!$C$11,$A309-1))</f>
        <v>55519</v>
      </c>
      <c r="C309" s="25" t="str">
        <f aca="false">IF($A309="","",IF($A309&lt;='Interest-Only Calculator'!$C$17,"Interest-Only","Amortizing"))</f>
        <v>Amortizing</v>
      </c>
      <c r="D309" s="26" t="n">
        <f aca="false">IF($A309="","",J308)</f>
        <v>130159.540212824</v>
      </c>
      <c r="E309" s="26" t="n">
        <f aca="false">IF($A309="","",D309*'Interest-Only Calculator'!$C$16)</f>
        <v>705.030842819462</v>
      </c>
      <c r="F309" s="26" t="n">
        <f aca="false">IF($A309="","",IF($A309&lt;='Interest-Only Calculator'!$C$17,E309,MIN('Amortization Schedule'!$M$3,D309+E309)))</f>
        <v>2700.82864539056</v>
      </c>
      <c r="G309" s="26" t="n">
        <f aca="false">IF($A309="","",IF($A309&lt;='Interest-Only Calculator'!$C$17,MIN('Interest-Only Calculator'!$C$12,MAX(D309,0)),MIN('Interest-Only Calculator'!$C$13,MAX(D309-(F309-E309),0))))</f>
        <v>0</v>
      </c>
      <c r="H309" s="26" t="n">
        <f aca="false">IF($A309="","",F309+G309)</f>
        <v>2700.82864539056</v>
      </c>
      <c r="I309" s="26" t="n">
        <f aca="false">IF($A309="","",H309-E309)</f>
        <v>1995.7978025711</v>
      </c>
      <c r="J309" s="26" t="n">
        <f aca="false">IF($A309="","",MAX(D309-I309,0))</f>
        <v>128163.742410253</v>
      </c>
    </row>
    <row r="310" customFormat="false" ht="15" hidden="false" customHeight="false" outlineLevel="0" collapsed="false">
      <c r="A310" s="28" t="n">
        <f aca="false">IF($A309="","",IF(AND(ISNUMBER($J309),$J309&gt;0.005,$A309+1&lt;=('Interest-Only Calculator'!$C$17+'Interest-Only Calculator'!$C$18)),$A309+1,""))</f>
        <v>306</v>
      </c>
      <c r="B310" s="29" t="n">
        <f aca="false">IF($A310="","",EDATE('Interest-Only Calculator'!$C$11,$A310-1))</f>
        <v>55550</v>
      </c>
      <c r="C310" s="30" t="str">
        <f aca="false">IF($A310="","",IF($A310&lt;='Interest-Only Calculator'!$C$17,"Interest-Only","Amortizing"))</f>
        <v>Amortizing</v>
      </c>
      <c r="D310" s="31" t="n">
        <f aca="false">IF($A310="","",J309)</f>
        <v>128163.742410253</v>
      </c>
      <c r="E310" s="31" t="n">
        <f aca="false">IF($A310="","",D310*'Interest-Only Calculator'!$C$16)</f>
        <v>694.220271388868</v>
      </c>
      <c r="F310" s="31" t="n">
        <f aca="false">IF($A310="","",IF($A310&lt;='Interest-Only Calculator'!$C$17,E310,MIN('Amortization Schedule'!$M$3,D310+E310)))</f>
        <v>2700.82864539056</v>
      </c>
      <c r="G310" s="31" t="n">
        <f aca="false">IF($A310="","",IF($A310&lt;='Interest-Only Calculator'!$C$17,MIN('Interest-Only Calculator'!$C$12,MAX(D310,0)),MIN('Interest-Only Calculator'!$C$13,MAX(D310-(F310-E310),0))))</f>
        <v>0</v>
      </c>
      <c r="H310" s="31" t="n">
        <f aca="false">IF($A310="","",F310+G310)</f>
        <v>2700.82864539056</v>
      </c>
      <c r="I310" s="31" t="n">
        <f aca="false">IF($A310="","",H310-E310)</f>
        <v>2006.60837400169</v>
      </c>
      <c r="J310" s="31" t="n">
        <f aca="false">IF($A310="","",MAX(D310-I310,0))</f>
        <v>126157.134036251</v>
      </c>
    </row>
    <row r="311" customFormat="false" ht="15" hidden="false" customHeight="false" outlineLevel="0" collapsed="false">
      <c r="A311" s="23" t="n">
        <f aca="false">IF($A310="","",IF(AND(ISNUMBER($J310),$J310&gt;0.005,$A310+1&lt;=('Interest-Only Calculator'!$C$17+'Interest-Only Calculator'!$C$18)),$A310+1,""))</f>
        <v>307</v>
      </c>
      <c r="B311" s="24" t="n">
        <f aca="false">IF($A311="","",EDATE('Interest-Only Calculator'!$C$11,$A311-1))</f>
        <v>55579</v>
      </c>
      <c r="C311" s="25" t="str">
        <f aca="false">IF($A311="","",IF($A311&lt;='Interest-Only Calculator'!$C$17,"Interest-Only","Amortizing"))</f>
        <v>Amortizing</v>
      </c>
      <c r="D311" s="26" t="n">
        <f aca="false">IF($A311="","",J310)</f>
        <v>126157.134036251</v>
      </c>
      <c r="E311" s="26" t="n">
        <f aca="false">IF($A311="","",D311*'Interest-Only Calculator'!$C$16)</f>
        <v>683.351142696359</v>
      </c>
      <c r="F311" s="26" t="n">
        <f aca="false">IF($A311="","",IF($A311&lt;='Interest-Only Calculator'!$C$17,E311,MIN('Amortization Schedule'!$M$3,D311+E311)))</f>
        <v>2700.82864539056</v>
      </c>
      <c r="G311" s="26" t="n">
        <f aca="false">IF($A311="","",IF($A311&lt;='Interest-Only Calculator'!$C$17,MIN('Interest-Only Calculator'!$C$12,MAX(D311,0)),MIN('Interest-Only Calculator'!$C$13,MAX(D311-(F311-E311),0))))</f>
        <v>0</v>
      </c>
      <c r="H311" s="26" t="n">
        <f aca="false">IF($A311="","",F311+G311)</f>
        <v>2700.82864539056</v>
      </c>
      <c r="I311" s="26" t="n">
        <f aca="false">IF($A311="","",H311-E311)</f>
        <v>2017.4775026942</v>
      </c>
      <c r="J311" s="26" t="n">
        <f aca="false">IF($A311="","",MAX(D311-I311,0))</f>
        <v>124139.656533557</v>
      </c>
    </row>
    <row r="312" customFormat="false" ht="15" hidden="false" customHeight="false" outlineLevel="0" collapsed="false">
      <c r="A312" s="28" t="n">
        <f aca="false">IF($A311="","",IF(AND(ISNUMBER($J311),$J311&gt;0.005,$A311+1&lt;=('Interest-Only Calculator'!$C$17+'Interest-Only Calculator'!$C$18)),$A311+1,""))</f>
        <v>308</v>
      </c>
      <c r="B312" s="29" t="n">
        <f aca="false">IF($A312="","",EDATE('Interest-Only Calculator'!$C$11,$A312-1))</f>
        <v>55610</v>
      </c>
      <c r="C312" s="30" t="str">
        <f aca="false">IF($A312="","",IF($A312&lt;='Interest-Only Calculator'!$C$17,"Interest-Only","Amortizing"))</f>
        <v>Amortizing</v>
      </c>
      <c r="D312" s="31" t="n">
        <f aca="false">IF($A312="","",J311)</f>
        <v>124139.656533557</v>
      </c>
      <c r="E312" s="31" t="n">
        <f aca="false">IF($A312="","",D312*'Interest-Only Calculator'!$C$16)</f>
        <v>672.423139556765</v>
      </c>
      <c r="F312" s="31" t="n">
        <f aca="false">IF($A312="","",IF($A312&lt;='Interest-Only Calculator'!$C$17,E312,MIN('Amortization Schedule'!$M$3,D312+E312)))</f>
        <v>2700.82864539056</v>
      </c>
      <c r="G312" s="31" t="n">
        <f aca="false">IF($A312="","",IF($A312&lt;='Interest-Only Calculator'!$C$17,MIN('Interest-Only Calculator'!$C$12,MAX(D312,0)),MIN('Interest-Only Calculator'!$C$13,MAX(D312-(F312-E312),0))))</f>
        <v>0</v>
      </c>
      <c r="H312" s="31" t="n">
        <f aca="false">IF($A312="","",F312+G312)</f>
        <v>2700.82864539056</v>
      </c>
      <c r="I312" s="31" t="n">
        <f aca="false">IF($A312="","",H312-E312)</f>
        <v>2028.40550583379</v>
      </c>
      <c r="J312" s="31" t="n">
        <f aca="false">IF($A312="","",MAX(D312-I312,0))</f>
        <v>122111.251027723</v>
      </c>
    </row>
    <row r="313" customFormat="false" ht="15" hidden="false" customHeight="false" outlineLevel="0" collapsed="false">
      <c r="A313" s="23" t="n">
        <f aca="false">IF($A312="","",IF(AND(ISNUMBER($J312),$J312&gt;0.005,$A312+1&lt;=('Interest-Only Calculator'!$C$17+'Interest-Only Calculator'!$C$18)),$A312+1,""))</f>
        <v>309</v>
      </c>
      <c r="B313" s="24" t="n">
        <f aca="false">IF($A313="","",EDATE('Interest-Only Calculator'!$C$11,$A313-1))</f>
        <v>55640</v>
      </c>
      <c r="C313" s="25" t="str">
        <f aca="false">IF($A313="","",IF($A313&lt;='Interest-Only Calculator'!$C$17,"Interest-Only","Amortizing"))</f>
        <v>Amortizing</v>
      </c>
      <c r="D313" s="26" t="n">
        <f aca="false">IF($A313="","",J312)</f>
        <v>122111.251027723</v>
      </c>
      <c r="E313" s="26" t="n">
        <f aca="false">IF($A313="","",D313*'Interest-Only Calculator'!$C$16)</f>
        <v>661.435943066832</v>
      </c>
      <c r="F313" s="26" t="n">
        <f aca="false">IF($A313="","",IF($A313&lt;='Interest-Only Calculator'!$C$17,E313,MIN('Amortization Schedule'!$M$3,D313+E313)))</f>
        <v>2700.82864539056</v>
      </c>
      <c r="G313" s="26" t="n">
        <f aca="false">IF($A313="","",IF($A313&lt;='Interest-Only Calculator'!$C$17,MIN('Interest-Only Calculator'!$C$12,MAX(D313,0)),MIN('Interest-Only Calculator'!$C$13,MAX(D313-(F313-E313),0))))</f>
        <v>0</v>
      </c>
      <c r="H313" s="26" t="n">
        <f aca="false">IF($A313="","",F313+G313)</f>
        <v>2700.82864539056</v>
      </c>
      <c r="I313" s="26" t="n">
        <f aca="false">IF($A313="","",H313-E313)</f>
        <v>2039.39270232373</v>
      </c>
      <c r="J313" s="26" t="n">
        <f aca="false">IF($A313="","",MAX(D313-I313,0))</f>
        <v>120071.858325399</v>
      </c>
    </row>
    <row r="314" customFormat="false" ht="15" hidden="false" customHeight="false" outlineLevel="0" collapsed="false">
      <c r="A314" s="28" t="n">
        <f aca="false">IF($A313="","",IF(AND(ISNUMBER($J313),$J313&gt;0.005,$A313+1&lt;=('Interest-Only Calculator'!$C$17+'Interest-Only Calculator'!$C$18)),$A313+1,""))</f>
        <v>310</v>
      </c>
      <c r="B314" s="29" t="n">
        <f aca="false">IF($A314="","",EDATE('Interest-Only Calculator'!$C$11,$A314-1))</f>
        <v>55671</v>
      </c>
      <c r="C314" s="30" t="str">
        <f aca="false">IF($A314="","",IF($A314&lt;='Interest-Only Calculator'!$C$17,"Interest-Only","Amortizing"))</f>
        <v>Amortizing</v>
      </c>
      <c r="D314" s="31" t="n">
        <f aca="false">IF($A314="","",J313)</f>
        <v>120071.858325399</v>
      </c>
      <c r="E314" s="31" t="n">
        <f aca="false">IF($A314="","",D314*'Interest-Only Calculator'!$C$16)</f>
        <v>650.389232595912</v>
      </c>
      <c r="F314" s="31" t="n">
        <f aca="false">IF($A314="","",IF($A314&lt;='Interest-Only Calculator'!$C$17,E314,MIN('Amortization Schedule'!$M$3,D314+E314)))</f>
        <v>2700.82864539056</v>
      </c>
      <c r="G314" s="31" t="n">
        <f aca="false">IF($A314="","",IF($A314&lt;='Interest-Only Calculator'!$C$17,MIN('Interest-Only Calculator'!$C$12,MAX(D314,0)),MIN('Interest-Only Calculator'!$C$13,MAX(D314-(F314-E314),0))))</f>
        <v>0</v>
      </c>
      <c r="H314" s="31" t="n">
        <f aca="false">IF($A314="","",F314+G314)</f>
        <v>2700.82864539056</v>
      </c>
      <c r="I314" s="31" t="n">
        <f aca="false">IF($A314="","",H314-E314)</f>
        <v>2050.43941279465</v>
      </c>
      <c r="J314" s="31" t="n">
        <f aca="false">IF($A314="","",MAX(D314-I314,0))</f>
        <v>118021.418912605</v>
      </c>
    </row>
    <row r="315" customFormat="false" ht="15" hidden="false" customHeight="false" outlineLevel="0" collapsed="false">
      <c r="A315" s="23" t="n">
        <f aca="false">IF($A314="","",IF(AND(ISNUMBER($J314),$J314&gt;0.005,$A314+1&lt;=('Interest-Only Calculator'!$C$17+'Interest-Only Calculator'!$C$18)),$A314+1,""))</f>
        <v>311</v>
      </c>
      <c r="B315" s="24" t="n">
        <f aca="false">IF($A315="","",EDATE('Interest-Only Calculator'!$C$11,$A315-1))</f>
        <v>55701</v>
      </c>
      <c r="C315" s="25" t="str">
        <f aca="false">IF($A315="","",IF($A315&lt;='Interest-Only Calculator'!$C$17,"Interest-Only","Amortizing"))</f>
        <v>Amortizing</v>
      </c>
      <c r="D315" s="26" t="n">
        <f aca="false">IF($A315="","",J314)</f>
        <v>118021.418912605</v>
      </c>
      <c r="E315" s="26" t="n">
        <f aca="false">IF($A315="","",D315*'Interest-Only Calculator'!$C$16)</f>
        <v>639.282685776608</v>
      </c>
      <c r="F315" s="26" t="n">
        <f aca="false">IF($A315="","",IF($A315&lt;='Interest-Only Calculator'!$C$17,E315,MIN('Amortization Schedule'!$M$3,D315+E315)))</f>
        <v>2700.82864539056</v>
      </c>
      <c r="G315" s="26" t="n">
        <f aca="false">IF($A315="","",IF($A315&lt;='Interest-Only Calculator'!$C$17,MIN('Interest-Only Calculator'!$C$12,MAX(D315,0)),MIN('Interest-Only Calculator'!$C$13,MAX(D315-(F315-E315),0))))</f>
        <v>0</v>
      </c>
      <c r="H315" s="26" t="n">
        <f aca="false">IF($A315="","",F315+G315)</f>
        <v>2700.82864539056</v>
      </c>
      <c r="I315" s="26" t="n">
        <f aca="false">IF($A315="","",H315-E315)</f>
        <v>2061.54595961395</v>
      </c>
      <c r="J315" s="26" t="n">
        <f aca="false">IF($A315="","",MAX(D315-I315,0))</f>
        <v>115959.872952991</v>
      </c>
    </row>
    <row r="316" customFormat="false" ht="15" hidden="false" customHeight="false" outlineLevel="0" collapsed="false">
      <c r="A316" s="28" t="n">
        <f aca="false">IF($A315="","",IF(AND(ISNUMBER($J315),$J315&gt;0.005,$A315+1&lt;=('Interest-Only Calculator'!$C$17+'Interest-Only Calculator'!$C$18)),$A315+1,""))</f>
        <v>312</v>
      </c>
      <c r="B316" s="29" t="n">
        <f aca="false">IF($A316="","",EDATE('Interest-Only Calculator'!$C$11,$A316-1))</f>
        <v>55732</v>
      </c>
      <c r="C316" s="30" t="str">
        <f aca="false">IF($A316="","",IF($A316&lt;='Interest-Only Calculator'!$C$17,"Interest-Only","Amortizing"))</f>
        <v>Amortizing</v>
      </c>
      <c r="D316" s="31" t="n">
        <f aca="false">IF($A316="","",J315)</f>
        <v>115959.872952991</v>
      </c>
      <c r="E316" s="31" t="n">
        <f aca="false">IF($A316="","",D316*'Interest-Only Calculator'!$C$16)</f>
        <v>628.115978495366</v>
      </c>
      <c r="F316" s="31" t="n">
        <f aca="false">IF($A316="","",IF($A316&lt;='Interest-Only Calculator'!$C$17,E316,MIN('Amortization Schedule'!$M$3,D316+E316)))</f>
        <v>2700.82864539056</v>
      </c>
      <c r="G316" s="31" t="n">
        <f aca="false">IF($A316="","",IF($A316&lt;='Interest-Only Calculator'!$C$17,MIN('Interest-Only Calculator'!$C$12,MAX(D316,0)),MIN('Interest-Only Calculator'!$C$13,MAX(D316-(F316-E316),0))))</f>
        <v>0</v>
      </c>
      <c r="H316" s="31" t="n">
        <f aca="false">IF($A316="","",F316+G316)</f>
        <v>2700.82864539056</v>
      </c>
      <c r="I316" s="31" t="n">
        <f aca="false">IF($A316="","",H316-E316)</f>
        <v>2072.71266689519</v>
      </c>
      <c r="J316" s="31" t="n">
        <f aca="false">IF($A316="","",MAX(D316-I316,0))</f>
        <v>113887.160286095</v>
      </c>
    </row>
    <row r="317" customFormat="false" ht="15" hidden="false" customHeight="false" outlineLevel="0" collapsed="false">
      <c r="A317" s="23" t="n">
        <f aca="false">IF($A316="","",IF(AND(ISNUMBER($J316),$J316&gt;0.005,$A316+1&lt;=('Interest-Only Calculator'!$C$17+'Interest-Only Calculator'!$C$18)),$A316+1,""))</f>
        <v>313</v>
      </c>
      <c r="B317" s="24" t="n">
        <f aca="false">IF($A317="","",EDATE('Interest-Only Calculator'!$C$11,$A317-1))</f>
        <v>55763</v>
      </c>
      <c r="C317" s="25" t="str">
        <f aca="false">IF($A317="","",IF($A317&lt;='Interest-Only Calculator'!$C$17,"Interest-Only","Amortizing"))</f>
        <v>Amortizing</v>
      </c>
      <c r="D317" s="26" t="n">
        <f aca="false">IF($A317="","",J316)</f>
        <v>113887.160286095</v>
      </c>
      <c r="E317" s="26" t="n">
        <f aca="false">IF($A317="","",D317*'Interest-Only Calculator'!$C$16)</f>
        <v>616.888784883017</v>
      </c>
      <c r="F317" s="26" t="n">
        <f aca="false">IF($A317="","",IF($A317&lt;='Interest-Only Calculator'!$C$17,E317,MIN('Amortization Schedule'!$M$3,D317+E317)))</f>
        <v>2700.82864539056</v>
      </c>
      <c r="G317" s="26" t="n">
        <f aca="false">IF($A317="","",IF($A317&lt;='Interest-Only Calculator'!$C$17,MIN('Interest-Only Calculator'!$C$12,MAX(D317,0)),MIN('Interest-Only Calculator'!$C$13,MAX(D317-(F317-E317),0))))</f>
        <v>0</v>
      </c>
      <c r="H317" s="26" t="n">
        <f aca="false">IF($A317="","",F317+G317)</f>
        <v>2700.82864539056</v>
      </c>
      <c r="I317" s="26" t="n">
        <f aca="false">IF($A317="","",H317-E317)</f>
        <v>2083.93986050754</v>
      </c>
      <c r="J317" s="26" t="n">
        <f aca="false">IF($A317="","",MAX(D317-I317,0))</f>
        <v>111803.220425588</v>
      </c>
    </row>
    <row r="318" customFormat="false" ht="15" hidden="false" customHeight="false" outlineLevel="0" collapsed="false">
      <c r="A318" s="28" t="n">
        <f aca="false">IF($A317="","",IF(AND(ISNUMBER($J317),$J317&gt;0.005,$A317+1&lt;=('Interest-Only Calculator'!$C$17+'Interest-Only Calculator'!$C$18)),$A317+1,""))</f>
        <v>314</v>
      </c>
      <c r="B318" s="29" t="n">
        <f aca="false">IF($A318="","",EDATE('Interest-Only Calculator'!$C$11,$A318-1))</f>
        <v>55793</v>
      </c>
      <c r="C318" s="30" t="str">
        <f aca="false">IF($A318="","",IF($A318&lt;='Interest-Only Calculator'!$C$17,"Interest-Only","Amortizing"))</f>
        <v>Amortizing</v>
      </c>
      <c r="D318" s="31" t="n">
        <f aca="false">IF($A318="","",J317)</f>
        <v>111803.220425588</v>
      </c>
      <c r="E318" s="31" t="n">
        <f aca="false">IF($A318="","",D318*'Interest-Only Calculator'!$C$16)</f>
        <v>605.600777305268</v>
      </c>
      <c r="F318" s="31" t="n">
        <f aca="false">IF($A318="","",IF($A318&lt;='Interest-Only Calculator'!$C$17,E318,MIN('Amortization Schedule'!$M$3,D318+E318)))</f>
        <v>2700.82864539056</v>
      </c>
      <c r="G318" s="31" t="n">
        <f aca="false">IF($A318="","",IF($A318&lt;='Interest-Only Calculator'!$C$17,MIN('Interest-Only Calculator'!$C$12,MAX(D318,0)),MIN('Interest-Only Calculator'!$C$13,MAX(D318-(F318-E318),0))))</f>
        <v>0</v>
      </c>
      <c r="H318" s="31" t="n">
        <f aca="false">IF($A318="","",F318+G318)</f>
        <v>2700.82864539056</v>
      </c>
      <c r="I318" s="31" t="n">
        <f aca="false">IF($A318="","",H318-E318)</f>
        <v>2095.22786808529</v>
      </c>
      <c r="J318" s="31" t="n">
        <f aca="false">IF($A318="","",MAX(D318-I318,0))</f>
        <v>109707.992557503</v>
      </c>
    </row>
    <row r="319" customFormat="false" ht="15" hidden="false" customHeight="false" outlineLevel="0" collapsed="false">
      <c r="A319" s="23" t="n">
        <f aca="false">IF($A318="","",IF(AND(ISNUMBER($J318),$J318&gt;0.005,$A318+1&lt;=('Interest-Only Calculator'!$C$17+'Interest-Only Calculator'!$C$18)),$A318+1,""))</f>
        <v>315</v>
      </c>
      <c r="B319" s="24" t="n">
        <f aca="false">IF($A319="","",EDATE('Interest-Only Calculator'!$C$11,$A319-1))</f>
        <v>55824</v>
      </c>
      <c r="C319" s="25" t="str">
        <f aca="false">IF($A319="","",IF($A319&lt;='Interest-Only Calculator'!$C$17,"Interest-Only","Amortizing"))</f>
        <v>Amortizing</v>
      </c>
      <c r="D319" s="26" t="n">
        <f aca="false">IF($A319="","",J318)</f>
        <v>109707.992557503</v>
      </c>
      <c r="E319" s="26" t="n">
        <f aca="false">IF($A319="","",D319*'Interest-Only Calculator'!$C$16)</f>
        <v>594.251626353139</v>
      </c>
      <c r="F319" s="26" t="n">
        <f aca="false">IF($A319="","",IF($A319&lt;='Interest-Only Calculator'!$C$17,E319,MIN('Amortization Schedule'!$M$3,D319+E319)))</f>
        <v>2700.82864539056</v>
      </c>
      <c r="G319" s="26" t="n">
        <f aca="false">IF($A319="","",IF($A319&lt;='Interest-Only Calculator'!$C$17,MIN('Interest-Only Calculator'!$C$12,MAX(D319,0)),MIN('Interest-Only Calculator'!$C$13,MAX(D319-(F319-E319),0))))</f>
        <v>0</v>
      </c>
      <c r="H319" s="26" t="n">
        <f aca="false">IF($A319="","",F319+G319)</f>
        <v>2700.82864539056</v>
      </c>
      <c r="I319" s="26" t="n">
        <f aca="false">IF($A319="","",H319-E319)</f>
        <v>2106.57701903742</v>
      </c>
      <c r="J319" s="26" t="n">
        <f aca="false">IF($A319="","",MAX(D319-I319,0))</f>
        <v>107601.415538465</v>
      </c>
    </row>
    <row r="320" customFormat="false" ht="15" hidden="false" customHeight="false" outlineLevel="0" collapsed="false">
      <c r="A320" s="28" t="n">
        <f aca="false">IF($A319="","",IF(AND(ISNUMBER($J319),$J319&gt;0.005,$A319+1&lt;=('Interest-Only Calculator'!$C$17+'Interest-Only Calculator'!$C$18)),$A319+1,""))</f>
        <v>316</v>
      </c>
      <c r="B320" s="29" t="n">
        <f aca="false">IF($A320="","",EDATE('Interest-Only Calculator'!$C$11,$A320-1))</f>
        <v>55854</v>
      </c>
      <c r="C320" s="30" t="str">
        <f aca="false">IF($A320="","",IF($A320&lt;='Interest-Only Calculator'!$C$17,"Interest-Only","Amortizing"))</f>
        <v>Amortizing</v>
      </c>
      <c r="D320" s="31" t="n">
        <f aca="false">IF($A320="","",J319)</f>
        <v>107601.415538465</v>
      </c>
      <c r="E320" s="31" t="n">
        <f aca="false">IF($A320="","",D320*'Interest-Only Calculator'!$C$16)</f>
        <v>582.841000833353</v>
      </c>
      <c r="F320" s="31" t="n">
        <f aca="false">IF($A320="","",IF($A320&lt;='Interest-Only Calculator'!$C$17,E320,MIN('Amortization Schedule'!$M$3,D320+E320)))</f>
        <v>2700.82864539056</v>
      </c>
      <c r="G320" s="31" t="n">
        <f aca="false">IF($A320="","",IF($A320&lt;='Interest-Only Calculator'!$C$17,MIN('Interest-Only Calculator'!$C$12,MAX(D320,0)),MIN('Interest-Only Calculator'!$C$13,MAX(D320-(F320-E320),0))))</f>
        <v>0</v>
      </c>
      <c r="H320" s="31" t="n">
        <f aca="false">IF($A320="","",F320+G320)</f>
        <v>2700.82864539056</v>
      </c>
      <c r="I320" s="31" t="n">
        <f aca="false">IF($A320="","",H320-E320)</f>
        <v>2117.98764455721</v>
      </c>
      <c r="J320" s="31" t="n">
        <f aca="false">IF($A320="","",MAX(D320-I320,0))</f>
        <v>105483.427893908</v>
      </c>
    </row>
    <row r="321" customFormat="false" ht="15" hidden="false" customHeight="false" outlineLevel="0" collapsed="false">
      <c r="A321" s="23" t="n">
        <f aca="false">IF($A320="","",IF(AND(ISNUMBER($J320),$J320&gt;0.005,$A320+1&lt;=('Interest-Only Calculator'!$C$17+'Interest-Only Calculator'!$C$18)),$A320+1,""))</f>
        <v>317</v>
      </c>
      <c r="B321" s="24" t="n">
        <f aca="false">IF($A321="","",EDATE('Interest-Only Calculator'!$C$11,$A321-1))</f>
        <v>55885</v>
      </c>
      <c r="C321" s="25" t="str">
        <f aca="false">IF($A321="","",IF($A321&lt;='Interest-Only Calculator'!$C$17,"Interest-Only","Amortizing"))</f>
        <v>Amortizing</v>
      </c>
      <c r="D321" s="26" t="n">
        <f aca="false">IF($A321="","",J320)</f>
        <v>105483.427893908</v>
      </c>
      <c r="E321" s="26" t="n">
        <f aca="false">IF($A321="","",D321*'Interest-Only Calculator'!$C$16)</f>
        <v>571.368567758668</v>
      </c>
      <c r="F321" s="26" t="n">
        <f aca="false">IF($A321="","",IF($A321&lt;='Interest-Only Calculator'!$C$17,E321,MIN('Amortization Schedule'!$M$3,D321+E321)))</f>
        <v>2700.82864539056</v>
      </c>
      <c r="G321" s="26" t="n">
        <f aca="false">IF($A321="","",IF($A321&lt;='Interest-Only Calculator'!$C$17,MIN('Interest-Only Calculator'!$C$12,MAX(D321,0)),MIN('Interest-Only Calculator'!$C$13,MAX(D321-(F321-E321),0))))</f>
        <v>0</v>
      </c>
      <c r="H321" s="26" t="n">
        <f aca="false">IF($A321="","",F321+G321)</f>
        <v>2700.82864539056</v>
      </c>
      <c r="I321" s="26" t="n">
        <f aca="false">IF($A321="","",H321-E321)</f>
        <v>2129.46007763189</v>
      </c>
      <c r="J321" s="26" t="n">
        <f aca="false">IF($A321="","",MAX(D321-I321,0))</f>
        <v>103353.967816276</v>
      </c>
    </row>
    <row r="322" customFormat="false" ht="15" hidden="false" customHeight="false" outlineLevel="0" collapsed="false">
      <c r="A322" s="28" t="n">
        <f aca="false">IF($A321="","",IF(AND(ISNUMBER($J321),$J321&gt;0.005,$A321+1&lt;=('Interest-Only Calculator'!$C$17+'Interest-Only Calculator'!$C$18)),$A321+1,""))</f>
        <v>318</v>
      </c>
      <c r="B322" s="29" t="n">
        <f aca="false">IF($A322="","",EDATE('Interest-Only Calculator'!$C$11,$A322-1))</f>
        <v>55916</v>
      </c>
      <c r="C322" s="30" t="str">
        <f aca="false">IF($A322="","",IF($A322&lt;='Interest-Only Calculator'!$C$17,"Interest-Only","Amortizing"))</f>
        <v>Amortizing</v>
      </c>
      <c r="D322" s="31" t="n">
        <f aca="false">IF($A322="","",J321)</f>
        <v>103353.967816276</v>
      </c>
      <c r="E322" s="31" t="n">
        <f aca="false">IF($A322="","",D322*'Interest-Only Calculator'!$C$16)</f>
        <v>559.833992338162</v>
      </c>
      <c r="F322" s="31" t="n">
        <f aca="false">IF($A322="","",IF($A322&lt;='Interest-Only Calculator'!$C$17,E322,MIN('Amortization Schedule'!$M$3,D322+E322)))</f>
        <v>2700.82864539056</v>
      </c>
      <c r="G322" s="31" t="n">
        <f aca="false">IF($A322="","",IF($A322&lt;='Interest-Only Calculator'!$C$17,MIN('Interest-Only Calculator'!$C$12,MAX(D322,0)),MIN('Interest-Only Calculator'!$C$13,MAX(D322-(F322-E322),0))))</f>
        <v>0</v>
      </c>
      <c r="H322" s="31" t="n">
        <f aca="false">IF($A322="","",F322+G322)</f>
        <v>2700.82864539056</v>
      </c>
      <c r="I322" s="31" t="n">
        <f aca="false">IF($A322="","",H322-E322)</f>
        <v>2140.9946530524</v>
      </c>
      <c r="J322" s="31" t="n">
        <f aca="false">IF($A322="","",MAX(D322-I322,0))</f>
        <v>101212.973163224</v>
      </c>
    </row>
    <row r="323" customFormat="false" ht="15" hidden="false" customHeight="false" outlineLevel="0" collapsed="false">
      <c r="A323" s="23" t="n">
        <f aca="false">IF($A322="","",IF(AND(ISNUMBER($J322),$J322&gt;0.005,$A322+1&lt;=('Interest-Only Calculator'!$C$17+'Interest-Only Calculator'!$C$18)),$A322+1,""))</f>
        <v>319</v>
      </c>
      <c r="B323" s="24" t="n">
        <f aca="false">IF($A323="","",EDATE('Interest-Only Calculator'!$C$11,$A323-1))</f>
        <v>55944</v>
      </c>
      <c r="C323" s="25" t="str">
        <f aca="false">IF($A323="","",IF($A323&lt;='Interest-Only Calculator'!$C$17,"Interest-Only","Amortizing"))</f>
        <v>Amortizing</v>
      </c>
      <c r="D323" s="26" t="n">
        <f aca="false">IF($A323="","",J322)</f>
        <v>101212.973163224</v>
      </c>
      <c r="E323" s="26" t="n">
        <f aca="false">IF($A323="","",D323*'Interest-Only Calculator'!$C$16)</f>
        <v>548.236937967461</v>
      </c>
      <c r="F323" s="26" t="n">
        <f aca="false">IF($A323="","",IF($A323&lt;='Interest-Only Calculator'!$C$17,E323,MIN('Amortization Schedule'!$M$3,D323+E323)))</f>
        <v>2700.82864539056</v>
      </c>
      <c r="G323" s="26" t="n">
        <f aca="false">IF($A323="","",IF($A323&lt;='Interest-Only Calculator'!$C$17,MIN('Interest-Only Calculator'!$C$12,MAX(D323,0)),MIN('Interest-Only Calculator'!$C$13,MAX(D323-(F323-E323),0))))</f>
        <v>0</v>
      </c>
      <c r="H323" s="26" t="n">
        <f aca="false">IF($A323="","",F323+G323)</f>
        <v>2700.82864539056</v>
      </c>
      <c r="I323" s="26" t="n">
        <f aca="false">IF($A323="","",H323-E323)</f>
        <v>2152.5917074231</v>
      </c>
      <c r="J323" s="26" t="n">
        <f aca="false">IF($A323="","",MAX(D323-I323,0))</f>
        <v>99060.3814558005</v>
      </c>
    </row>
    <row r="324" customFormat="false" ht="15" hidden="false" customHeight="false" outlineLevel="0" collapsed="false">
      <c r="A324" s="28" t="n">
        <f aca="false">IF($A323="","",IF(AND(ISNUMBER($J323),$J323&gt;0.005,$A323+1&lt;=('Interest-Only Calculator'!$C$17+'Interest-Only Calculator'!$C$18)),$A323+1,""))</f>
        <v>320</v>
      </c>
      <c r="B324" s="29" t="n">
        <f aca="false">IF($A324="","",EDATE('Interest-Only Calculator'!$C$11,$A324-1))</f>
        <v>55975</v>
      </c>
      <c r="C324" s="30" t="str">
        <f aca="false">IF($A324="","",IF($A324&lt;='Interest-Only Calculator'!$C$17,"Interest-Only","Amortizing"))</f>
        <v>Amortizing</v>
      </c>
      <c r="D324" s="31" t="n">
        <f aca="false">IF($A324="","",J323)</f>
        <v>99060.3814558005</v>
      </c>
      <c r="E324" s="31" t="n">
        <f aca="false">IF($A324="","",D324*'Interest-Only Calculator'!$C$16)</f>
        <v>536.57706621892</v>
      </c>
      <c r="F324" s="31" t="n">
        <f aca="false">IF($A324="","",IF($A324&lt;='Interest-Only Calculator'!$C$17,E324,MIN('Amortization Schedule'!$M$3,D324+E324)))</f>
        <v>2700.82864539056</v>
      </c>
      <c r="G324" s="31" t="n">
        <f aca="false">IF($A324="","",IF($A324&lt;='Interest-Only Calculator'!$C$17,MIN('Interest-Only Calculator'!$C$12,MAX(D324,0)),MIN('Interest-Only Calculator'!$C$13,MAX(D324-(F324-E324),0))))</f>
        <v>0</v>
      </c>
      <c r="H324" s="31" t="n">
        <f aca="false">IF($A324="","",F324+G324)</f>
        <v>2700.82864539056</v>
      </c>
      <c r="I324" s="31" t="n">
        <f aca="false">IF($A324="","",H324-E324)</f>
        <v>2164.25157917164</v>
      </c>
      <c r="J324" s="31" t="n">
        <f aca="false">IF($A324="","",MAX(D324-I324,0))</f>
        <v>96896.1298766289</v>
      </c>
    </row>
    <row r="325" customFormat="false" ht="15" hidden="false" customHeight="false" outlineLevel="0" collapsed="false">
      <c r="A325" s="23" t="n">
        <f aca="false">IF($A324="","",IF(AND(ISNUMBER($J324),$J324&gt;0.005,$A324+1&lt;=('Interest-Only Calculator'!$C$17+'Interest-Only Calculator'!$C$18)),$A324+1,""))</f>
        <v>321</v>
      </c>
      <c r="B325" s="24" t="n">
        <f aca="false">IF($A325="","",EDATE('Interest-Only Calculator'!$C$11,$A325-1))</f>
        <v>56005</v>
      </c>
      <c r="C325" s="25" t="str">
        <f aca="false">IF($A325="","",IF($A325&lt;='Interest-Only Calculator'!$C$17,"Interest-Only","Amortizing"))</f>
        <v>Amortizing</v>
      </c>
      <c r="D325" s="26" t="n">
        <f aca="false">IF($A325="","",J324)</f>
        <v>96896.1298766289</v>
      </c>
      <c r="E325" s="26" t="n">
        <f aca="false">IF($A325="","",D325*'Interest-Only Calculator'!$C$16)</f>
        <v>524.85403683174</v>
      </c>
      <c r="F325" s="26" t="n">
        <f aca="false">IF($A325="","",IF($A325&lt;='Interest-Only Calculator'!$C$17,E325,MIN('Amortization Schedule'!$M$3,D325+E325)))</f>
        <v>2700.82864539056</v>
      </c>
      <c r="G325" s="26" t="n">
        <f aca="false">IF($A325="","",IF($A325&lt;='Interest-Only Calculator'!$C$17,MIN('Interest-Only Calculator'!$C$12,MAX(D325,0)),MIN('Interest-Only Calculator'!$C$13,MAX(D325-(F325-E325),0))))</f>
        <v>0</v>
      </c>
      <c r="H325" s="26" t="n">
        <f aca="false">IF($A325="","",F325+G325)</f>
        <v>2700.82864539056</v>
      </c>
      <c r="I325" s="26" t="n">
        <f aca="false">IF($A325="","",H325-E325)</f>
        <v>2175.97460855882</v>
      </c>
      <c r="J325" s="26" t="n">
        <f aca="false">IF($A325="","",MAX(D325-I325,0))</f>
        <v>94720.1552680701</v>
      </c>
    </row>
    <row r="326" customFormat="false" ht="15" hidden="false" customHeight="false" outlineLevel="0" collapsed="false">
      <c r="A326" s="28" t="n">
        <f aca="false">IF($A325="","",IF(AND(ISNUMBER($J325),$J325&gt;0.005,$A325+1&lt;=('Interest-Only Calculator'!$C$17+'Interest-Only Calculator'!$C$18)),$A325+1,""))</f>
        <v>322</v>
      </c>
      <c r="B326" s="29" t="n">
        <f aca="false">IF($A326="","",EDATE('Interest-Only Calculator'!$C$11,$A326-1))</f>
        <v>56036</v>
      </c>
      <c r="C326" s="30" t="str">
        <f aca="false">IF($A326="","",IF($A326&lt;='Interest-Only Calculator'!$C$17,"Interest-Only","Amortizing"))</f>
        <v>Amortizing</v>
      </c>
      <c r="D326" s="31" t="n">
        <f aca="false">IF($A326="","",J325)</f>
        <v>94720.1552680701</v>
      </c>
      <c r="E326" s="31" t="n">
        <f aca="false">IF($A326="","",D326*'Interest-Only Calculator'!$C$16)</f>
        <v>513.067507702046</v>
      </c>
      <c r="F326" s="31" t="n">
        <f aca="false">IF($A326="","",IF($A326&lt;='Interest-Only Calculator'!$C$17,E326,MIN('Amortization Schedule'!$M$3,D326+E326)))</f>
        <v>2700.82864539056</v>
      </c>
      <c r="G326" s="31" t="n">
        <f aca="false">IF($A326="","",IF($A326&lt;='Interest-Only Calculator'!$C$17,MIN('Interest-Only Calculator'!$C$12,MAX(D326,0)),MIN('Interest-Only Calculator'!$C$13,MAX(D326-(F326-E326),0))))</f>
        <v>0</v>
      </c>
      <c r="H326" s="31" t="n">
        <f aca="false">IF($A326="","",F326+G326)</f>
        <v>2700.82864539056</v>
      </c>
      <c r="I326" s="31" t="n">
        <f aca="false">IF($A326="","",H326-E326)</f>
        <v>2187.76113768851</v>
      </c>
      <c r="J326" s="31" t="n">
        <f aca="false">IF($A326="","",MAX(D326-I326,0))</f>
        <v>92532.3941303816</v>
      </c>
    </row>
    <row r="327" customFormat="false" ht="15" hidden="false" customHeight="false" outlineLevel="0" collapsed="false">
      <c r="A327" s="23" t="n">
        <f aca="false">IF($A326="","",IF(AND(ISNUMBER($J326),$J326&gt;0.005,$A326+1&lt;=('Interest-Only Calculator'!$C$17+'Interest-Only Calculator'!$C$18)),$A326+1,""))</f>
        <v>323</v>
      </c>
      <c r="B327" s="24" t="n">
        <f aca="false">IF($A327="","",EDATE('Interest-Only Calculator'!$C$11,$A327-1))</f>
        <v>56066</v>
      </c>
      <c r="C327" s="25" t="str">
        <f aca="false">IF($A327="","",IF($A327&lt;='Interest-Only Calculator'!$C$17,"Interest-Only","Amortizing"))</f>
        <v>Amortizing</v>
      </c>
      <c r="D327" s="26" t="n">
        <f aca="false">IF($A327="","",J326)</f>
        <v>92532.3941303816</v>
      </c>
      <c r="E327" s="26" t="n">
        <f aca="false">IF($A327="","",D327*'Interest-Only Calculator'!$C$16)</f>
        <v>501.2171348729</v>
      </c>
      <c r="F327" s="26" t="n">
        <f aca="false">IF($A327="","",IF($A327&lt;='Interest-Only Calculator'!$C$17,E327,MIN('Amortization Schedule'!$M$3,D327+E327)))</f>
        <v>2700.82864539056</v>
      </c>
      <c r="G327" s="26" t="n">
        <f aca="false">IF($A327="","",IF($A327&lt;='Interest-Only Calculator'!$C$17,MIN('Interest-Only Calculator'!$C$12,MAX(D327,0)),MIN('Interest-Only Calculator'!$C$13,MAX(D327-(F327-E327),0))))</f>
        <v>0</v>
      </c>
      <c r="H327" s="26" t="n">
        <f aca="false">IF($A327="","",F327+G327)</f>
        <v>2700.82864539056</v>
      </c>
      <c r="I327" s="26" t="n">
        <f aca="false">IF($A327="","",H327-E327)</f>
        <v>2199.61151051766</v>
      </c>
      <c r="J327" s="26" t="n">
        <f aca="false">IF($A327="","",MAX(D327-I327,0))</f>
        <v>90332.7826198639</v>
      </c>
    </row>
    <row r="328" customFormat="false" ht="15" hidden="false" customHeight="false" outlineLevel="0" collapsed="false">
      <c r="A328" s="28" t="n">
        <f aca="false">IF($A327="","",IF(AND(ISNUMBER($J327),$J327&gt;0.005,$A327+1&lt;=('Interest-Only Calculator'!$C$17+'Interest-Only Calculator'!$C$18)),$A327+1,""))</f>
        <v>324</v>
      </c>
      <c r="B328" s="29" t="n">
        <f aca="false">IF($A328="","",EDATE('Interest-Only Calculator'!$C$11,$A328-1))</f>
        <v>56097</v>
      </c>
      <c r="C328" s="30" t="str">
        <f aca="false">IF($A328="","",IF($A328&lt;='Interest-Only Calculator'!$C$17,"Interest-Only","Amortizing"))</f>
        <v>Amortizing</v>
      </c>
      <c r="D328" s="31" t="n">
        <f aca="false">IF($A328="","",J327)</f>
        <v>90332.7826198639</v>
      </c>
      <c r="E328" s="31" t="n">
        <f aca="false">IF($A328="","",D328*'Interest-Only Calculator'!$C$16)</f>
        <v>489.302572524263</v>
      </c>
      <c r="F328" s="31" t="n">
        <f aca="false">IF($A328="","",IF($A328&lt;='Interest-Only Calculator'!$C$17,E328,MIN('Amortization Schedule'!$M$3,D328+E328)))</f>
        <v>2700.82864539056</v>
      </c>
      <c r="G328" s="31" t="n">
        <f aca="false">IF($A328="","",IF($A328&lt;='Interest-Only Calculator'!$C$17,MIN('Interest-Only Calculator'!$C$12,MAX(D328,0)),MIN('Interest-Only Calculator'!$C$13,MAX(D328-(F328-E328),0))))</f>
        <v>0</v>
      </c>
      <c r="H328" s="31" t="n">
        <f aca="false">IF($A328="","",F328+G328)</f>
        <v>2700.82864539056</v>
      </c>
      <c r="I328" s="31" t="n">
        <f aca="false">IF($A328="","",H328-E328)</f>
        <v>2211.5260728663</v>
      </c>
      <c r="J328" s="31" t="n">
        <f aca="false">IF($A328="","",MAX(D328-I328,0))</f>
        <v>88121.2565469976</v>
      </c>
    </row>
    <row r="329" customFormat="false" ht="15" hidden="false" customHeight="false" outlineLevel="0" collapsed="false">
      <c r="A329" s="23" t="n">
        <f aca="false">IF($A328="","",IF(AND(ISNUMBER($J328),$J328&gt;0.005,$A328+1&lt;=('Interest-Only Calculator'!$C$17+'Interest-Only Calculator'!$C$18)),$A328+1,""))</f>
        <v>325</v>
      </c>
      <c r="B329" s="24" t="n">
        <f aca="false">IF($A329="","",EDATE('Interest-Only Calculator'!$C$11,$A329-1))</f>
        <v>56128</v>
      </c>
      <c r="C329" s="25" t="str">
        <f aca="false">IF($A329="","",IF($A329&lt;='Interest-Only Calculator'!$C$17,"Interest-Only","Amortizing"))</f>
        <v>Amortizing</v>
      </c>
      <c r="D329" s="26" t="n">
        <f aca="false">IF($A329="","",J328)</f>
        <v>88121.2565469976</v>
      </c>
      <c r="E329" s="26" t="n">
        <f aca="false">IF($A329="","",D329*'Interest-Only Calculator'!$C$16)</f>
        <v>477.323472962904</v>
      </c>
      <c r="F329" s="26" t="n">
        <f aca="false">IF($A329="","",IF($A329&lt;='Interest-Only Calculator'!$C$17,E329,MIN('Amortization Schedule'!$M$3,D329+E329)))</f>
        <v>2700.82864539056</v>
      </c>
      <c r="G329" s="26" t="n">
        <f aca="false">IF($A329="","",IF($A329&lt;='Interest-Only Calculator'!$C$17,MIN('Interest-Only Calculator'!$C$12,MAX(D329,0)),MIN('Interest-Only Calculator'!$C$13,MAX(D329-(F329-E329),0))))</f>
        <v>0</v>
      </c>
      <c r="H329" s="26" t="n">
        <f aca="false">IF($A329="","",F329+G329)</f>
        <v>2700.82864539056</v>
      </c>
      <c r="I329" s="26" t="n">
        <f aca="false">IF($A329="","",H329-E329)</f>
        <v>2223.50517242765</v>
      </c>
      <c r="J329" s="26" t="n">
        <f aca="false">IF($A329="","",MAX(D329-I329,0))</f>
        <v>85897.75137457</v>
      </c>
    </row>
    <row r="330" customFormat="false" ht="15" hidden="false" customHeight="false" outlineLevel="0" collapsed="false">
      <c r="A330" s="28" t="n">
        <f aca="false">IF($A329="","",IF(AND(ISNUMBER($J329),$J329&gt;0.005,$A329+1&lt;=('Interest-Only Calculator'!$C$17+'Interest-Only Calculator'!$C$18)),$A329+1,""))</f>
        <v>326</v>
      </c>
      <c r="B330" s="29" t="n">
        <f aca="false">IF($A330="","",EDATE('Interest-Only Calculator'!$C$11,$A330-1))</f>
        <v>56158</v>
      </c>
      <c r="C330" s="30" t="str">
        <f aca="false">IF($A330="","",IF($A330&lt;='Interest-Only Calculator'!$C$17,"Interest-Only","Amortizing"))</f>
        <v>Amortizing</v>
      </c>
      <c r="D330" s="31" t="n">
        <f aca="false">IF($A330="","",J329)</f>
        <v>85897.75137457</v>
      </c>
      <c r="E330" s="31" t="n">
        <f aca="false">IF($A330="","",D330*'Interest-Only Calculator'!$C$16)</f>
        <v>465.279486612254</v>
      </c>
      <c r="F330" s="31" t="n">
        <f aca="false">IF($A330="","",IF($A330&lt;='Interest-Only Calculator'!$C$17,E330,MIN('Amortization Schedule'!$M$3,D330+E330)))</f>
        <v>2700.82864539056</v>
      </c>
      <c r="G330" s="31" t="n">
        <f aca="false">IF($A330="","",IF($A330&lt;='Interest-Only Calculator'!$C$17,MIN('Interest-Only Calculator'!$C$12,MAX(D330,0)),MIN('Interest-Only Calculator'!$C$13,MAX(D330-(F330-E330),0))))</f>
        <v>0</v>
      </c>
      <c r="H330" s="31" t="n">
        <f aca="false">IF($A330="","",F330+G330)</f>
        <v>2700.82864539056</v>
      </c>
      <c r="I330" s="31" t="n">
        <f aca="false">IF($A330="","",H330-E330)</f>
        <v>2235.5491587783</v>
      </c>
      <c r="J330" s="31" t="n">
        <f aca="false">IF($A330="","",MAX(D330-I330,0))</f>
        <v>83662.2022157917</v>
      </c>
    </row>
    <row r="331" customFormat="false" ht="15" hidden="false" customHeight="false" outlineLevel="0" collapsed="false">
      <c r="A331" s="23" t="n">
        <f aca="false">IF($A330="","",IF(AND(ISNUMBER($J330),$J330&gt;0.005,$A330+1&lt;=('Interest-Only Calculator'!$C$17+'Interest-Only Calculator'!$C$18)),$A330+1,""))</f>
        <v>327</v>
      </c>
      <c r="B331" s="24" t="n">
        <f aca="false">IF($A331="","",EDATE('Interest-Only Calculator'!$C$11,$A331-1))</f>
        <v>56189</v>
      </c>
      <c r="C331" s="25" t="str">
        <f aca="false">IF($A331="","",IF($A331&lt;='Interest-Only Calculator'!$C$17,"Interest-Only","Amortizing"))</f>
        <v>Amortizing</v>
      </c>
      <c r="D331" s="26" t="n">
        <f aca="false">IF($A331="","",J330)</f>
        <v>83662.2022157917</v>
      </c>
      <c r="E331" s="26" t="n">
        <f aca="false">IF($A331="","",D331*'Interest-Only Calculator'!$C$16)</f>
        <v>453.170262002205</v>
      </c>
      <c r="F331" s="26" t="n">
        <f aca="false">IF($A331="","",IF($A331&lt;='Interest-Only Calculator'!$C$17,E331,MIN('Amortization Schedule'!$M$3,D331+E331)))</f>
        <v>2700.82864539056</v>
      </c>
      <c r="G331" s="26" t="n">
        <f aca="false">IF($A331="","",IF($A331&lt;='Interest-Only Calculator'!$C$17,MIN('Interest-Only Calculator'!$C$12,MAX(D331,0)),MIN('Interest-Only Calculator'!$C$13,MAX(D331-(F331-E331),0))))</f>
        <v>0</v>
      </c>
      <c r="H331" s="26" t="n">
        <f aca="false">IF($A331="","",F331+G331)</f>
        <v>2700.82864539056</v>
      </c>
      <c r="I331" s="26" t="n">
        <f aca="false">IF($A331="","",H331-E331)</f>
        <v>2247.65838338835</v>
      </c>
      <c r="J331" s="26" t="n">
        <f aca="false">IF($A331="","",MAX(D331-I331,0))</f>
        <v>81414.5438324033</v>
      </c>
    </row>
    <row r="332" customFormat="false" ht="15" hidden="false" customHeight="false" outlineLevel="0" collapsed="false">
      <c r="A332" s="28" t="n">
        <f aca="false">IF($A331="","",IF(AND(ISNUMBER($J331),$J331&gt;0.005,$A331+1&lt;=('Interest-Only Calculator'!$C$17+'Interest-Only Calculator'!$C$18)),$A331+1,""))</f>
        <v>328</v>
      </c>
      <c r="B332" s="29" t="n">
        <f aca="false">IF($A332="","",EDATE('Interest-Only Calculator'!$C$11,$A332-1))</f>
        <v>56219</v>
      </c>
      <c r="C332" s="30" t="str">
        <f aca="false">IF($A332="","",IF($A332&lt;='Interest-Only Calculator'!$C$17,"Interest-Only","Amortizing"))</f>
        <v>Amortizing</v>
      </c>
      <c r="D332" s="31" t="n">
        <f aca="false">IF($A332="","",J331)</f>
        <v>81414.5438324033</v>
      </c>
      <c r="E332" s="31" t="n">
        <f aca="false">IF($A332="","",D332*'Interest-Only Calculator'!$C$16)</f>
        <v>440.995445758851</v>
      </c>
      <c r="F332" s="31" t="n">
        <f aca="false">IF($A332="","",IF($A332&lt;='Interest-Only Calculator'!$C$17,E332,MIN('Amortization Schedule'!$M$3,D332+E332)))</f>
        <v>2700.82864539056</v>
      </c>
      <c r="G332" s="31" t="n">
        <f aca="false">IF($A332="","",IF($A332&lt;='Interest-Only Calculator'!$C$17,MIN('Interest-Only Calculator'!$C$12,MAX(D332,0)),MIN('Interest-Only Calculator'!$C$13,MAX(D332-(F332-E332),0))))</f>
        <v>0</v>
      </c>
      <c r="H332" s="31" t="n">
        <f aca="false">IF($A332="","",F332+G332)</f>
        <v>2700.82864539056</v>
      </c>
      <c r="I332" s="31" t="n">
        <f aca="false">IF($A332="","",H332-E332)</f>
        <v>2259.83319963171</v>
      </c>
      <c r="J332" s="31" t="n">
        <f aca="false">IF($A332="","",MAX(D332-I332,0))</f>
        <v>79154.7106327716</v>
      </c>
    </row>
    <row r="333" customFormat="false" ht="15" hidden="false" customHeight="false" outlineLevel="0" collapsed="false">
      <c r="A333" s="23" t="n">
        <f aca="false">IF($A332="","",IF(AND(ISNUMBER($J332),$J332&gt;0.005,$A332+1&lt;=('Interest-Only Calculator'!$C$17+'Interest-Only Calculator'!$C$18)),$A332+1,""))</f>
        <v>329</v>
      </c>
      <c r="B333" s="24" t="n">
        <f aca="false">IF($A333="","",EDATE('Interest-Only Calculator'!$C$11,$A333-1))</f>
        <v>56250</v>
      </c>
      <c r="C333" s="25" t="str">
        <f aca="false">IF($A333="","",IF($A333&lt;='Interest-Only Calculator'!$C$17,"Interest-Only","Amortizing"))</f>
        <v>Amortizing</v>
      </c>
      <c r="D333" s="26" t="n">
        <f aca="false">IF($A333="","",J332)</f>
        <v>79154.7106327716</v>
      </c>
      <c r="E333" s="26" t="n">
        <f aca="false">IF($A333="","",D333*'Interest-Only Calculator'!$C$16)</f>
        <v>428.754682594179</v>
      </c>
      <c r="F333" s="26" t="n">
        <f aca="false">IF($A333="","",IF($A333&lt;='Interest-Only Calculator'!$C$17,E333,MIN('Amortization Schedule'!$M$3,D333+E333)))</f>
        <v>2700.82864539056</v>
      </c>
      <c r="G333" s="26" t="n">
        <f aca="false">IF($A333="","",IF($A333&lt;='Interest-Only Calculator'!$C$17,MIN('Interest-Only Calculator'!$C$12,MAX(D333,0)),MIN('Interest-Only Calculator'!$C$13,MAX(D333-(F333-E333),0))))</f>
        <v>0</v>
      </c>
      <c r="H333" s="26" t="n">
        <f aca="false">IF($A333="","",F333+G333)</f>
        <v>2700.82864539056</v>
      </c>
      <c r="I333" s="26" t="n">
        <f aca="false">IF($A333="","",H333-E333)</f>
        <v>2272.07396279638</v>
      </c>
      <c r="J333" s="26" t="n">
        <f aca="false">IF($A333="","",MAX(D333-I333,0))</f>
        <v>76882.6366699752</v>
      </c>
    </row>
    <row r="334" customFormat="false" ht="15" hidden="false" customHeight="false" outlineLevel="0" collapsed="false">
      <c r="A334" s="28" t="n">
        <f aca="false">IF($A333="","",IF(AND(ISNUMBER($J333),$J333&gt;0.005,$A333+1&lt;=('Interest-Only Calculator'!$C$17+'Interest-Only Calculator'!$C$18)),$A333+1,""))</f>
        <v>330</v>
      </c>
      <c r="B334" s="29" t="n">
        <f aca="false">IF($A334="","",EDATE('Interest-Only Calculator'!$C$11,$A334-1))</f>
        <v>56281</v>
      </c>
      <c r="C334" s="30" t="str">
        <f aca="false">IF($A334="","",IF($A334&lt;='Interest-Only Calculator'!$C$17,"Interest-Only","Amortizing"))</f>
        <v>Amortizing</v>
      </c>
      <c r="D334" s="31" t="n">
        <f aca="false">IF($A334="","",J333)</f>
        <v>76882.6366699752</v>
      </c>
      <c r="E334" s="31" t="n">
        <f aca="false">IF($A334="","",D334*'Interest-Only Calculator'!$C$16)</f>
        <v>416.447615295699</v>
      </c>
      <c r="F334" s="31" t="n">
        <f aca="false">IF($A334="","",IF($A334&lt;='Interest-Only Calculator'!$C$17,E334,MIN('Amortization Schedule'!$M$3,D334+E334)))</f>
        <v>2700.82864539056</v>
      </c>
      <c r="G334" s="31" t="n">
        <f aca="false">IF($A334="","",IF($A334&lt;='Interest-Only Calculator'!$C$17,MIN('Interest-Only Calculator'!$C$12,MAX(D334,0)),MIN('Interest-Only Calculator'!$C$13,MAX(D334-(F334-E334),0))))</f>
        <v>0</v>
      </c>
      <c r="H334" s="31" t="n">
        <f aca="false">IF($A334="","",F334+G334)</f>
        <v>2700.82864539056</v>
      </c>
      <c r="I334" s="31" t="n">
        <f aca="false">IF($A334="","",H334-E334)</f>
        <v>2284.38103009486</v>
      </c>
      <c r="J334" s="31" t="n">
        <f aca="false">IF($A334="","",MAX(D334-I334,0))</f>
        <v>74598.2556398804</v>
      </c>
    </row>
    <row r="335" customFormat="false" ht="15" hidden="false" customHeight="false" outlineLevel="0" collapsed="false">
      <c r="A335" s="23" t="n">
        <f aca="false">IF($A334="","",IF(AND(ISNUMBER($J334),$J334&gt;0.005,$A334+1&lt;=('Interest-Only Calculator'!$C$17+'Interest-Only Calculator'!$C$18)),$A334+1,""))</f>
        <v>331</v>
      </c>
      <c r="B335" s="24" t="n">
        <f aca="false">IF($A335="","",EDATE('Interest-Only Calculator'!$C$11,$A335-1))</f>
        <v>56309</v>
      </c>
      <c r="C335" s="25" t="str">
        <f aca="false">IF($A335="","",IF($A335&lt;='Interest-Only Calculator'!$C$17,"Interest-Only","Amortizing"))</f>
        <v>Amortizing</v>
      </c>
      <c r="D335" s="26" t="n">
        <f aca="false">IF($A335="","",J334)</f>
        <v>74598.2556398804</v>
      </c>
      <c r="E335" s="26" t="n">
        <f aca="false">IF($A335="","",D335*'Interest-Only Calculator'!$C$16)</f>
        <v>404.073884716019</v>
      </c>
      <c r="F335" s="26" t="n">
        <f aca="false">IF($A335="","",IF($A335&lt;='Interest-Only Calculator'!$C$17,E335,MIN('Amortization Schedule'!$M$3,D335+E335)))</f>
        <v>2700.82864539056</v>
      </c>
      <c r="G335" s="26" t="n">
        <f aca="false">IF($A335="","",IF($A335&lt;='Interest-Only Calculator'!$C$17,MIN('Interest-Only Calculator'!$C$12,MAX(D335,0)),MIN('Interest-Only Calculator'!$C$13,MAX(D335-(F335-E335),0))))</f>
        <v>0</v>
      </c>
      <c r="H335" s="26" t="n">
        <f aca="false">IF($A335="","",F335+G335)</f>
        <v>2700.82864539056</v>
      </c>
      <c r="I335" s="26" t="n">
        <f aca="false">IF($A335="","",H335-E335)</f>
        <v>2296.75476067454</v>
      </c>
      <c r="J335" s="26" t="n">
        <f aca="false">IF($A335="","",MAX(D335-I335,0))</f>
        <v>72301.5008792058</v>
      </c>
    </row>
    <row r="336" customFormat="false" ht="15" hidden="false" customHeight="false" outlineLevel="0" collapsed="false">
      <c r="A336" s="28" t="n">
        <f aca="false">IF($A335="","",IF(AND(ISNUMBER($J335),$J335&gt;0.005,$A335+1&lt;=('Interest-Only Calculator'!$C$17+'Interest-Only Calculator'!$C$18)),$A335+1,""))</f>
        <v>332</v>
      </c>
      <c r="B336" s="29" t="n">
        <f aca="false">IF($A336="","",EDATE('Interest-Only Calculator'!$C$11,$A336-1))</f>
        <v>56340</v>
      </c>
      <c r="C336" s="30" t="str">
        <f aca="false">IF($A336="","",IF($A336&lt;='Interest-Only Calculator'!$C$17,"Interest-Only","Amortizing"))</f>
        <v>Amortizing</v>
      </c>
      <c r="D336" s="31" t="n">
        <f aca="false">IF($A336="","",J335)</f>
        <v>72301.5008792058</v>
      </c>
      <c r="E336" s="31" t="n">
        <f aca="false">IF($A336="","",D336*'Interest-Only Calculator'!$C$16)</f>
        <v>391.633129762365</v>
      </c>
      <c r="F336" s="31" t="n">
        <f aca="false">IF($A336="","",IF($A336&lt;='Interest-Only Calculator'!$C$17,E336,MIN('Amortization Schedule'!$M$3,D336+E336)))</f>
        <v>2700.82864539056</v>
      </c>
      <c r="G336" s="31" t="n">
        <f aca="false">IF($A336="","",IF($A336&lt;='Interest-Only Calculator'!$C$17,MIN('Interest-Only Calculator'!$C$12,MAX(D336,0)),MIN('Interest-Only Calculator'!$C$13,MAX(D336-(F336-E336),0))))</f>
        <v>0</v>
      </c>
      <c r="H336" s="31" t="n">
        <f aca="false">IF($A336="","",F336+G336)</f>
        <v>2700.82864539056</v>
      </c>
      <c r="I336" s="31" t="n">
        <f aca="false">IF($A336="","",H336-E336)</f>
        <v>2309.19551562819</v>
      </c>
      <c r="J336" s="31" t="n">
        <f aca="false">IF($A336="","",MAX(D336-I336,0))</f>
        <v>69992.3053635776</v>
      </c>
    </row>
    <row r="337" customFormat="false" ht="15" hidden="false" customHeight="false" outlineLevel="0" collapsed="false">
      <c r="A337" s="23" t="n">
        <f aca="false">IF($A336="","",IF(AND(ISNUMBER($J336),$J336&gt;0.005,$A336+1&lt;=('Interest-Only Calculator'!$C$17+'Interest-Only Calculator'!$C$18)),$A336+1,""))</f>
        <v>333</v>
      </c>
      <c r="B337" s="24" t="n">
        <f aca="false">IF($A337="","",EDATE('Interest-Only Calculator'!$C$11,$A337-1))</f>
        <v>56370</v>
      </c>
      <c r="C337" s="25" t="str">
        <f aca="false">IF($A337="","",IF($A337&lt;='Interest-Only Calculator'!$C$17,"Interest-Only","Amortizing"))</f>
        <v>Amortizing</v>
      </c>
      <c r="D337" s="26" t="n">
        <f aca="false">IF($A337="","",J336)</f>
        <v>69992.3053635776</v>
      </c>
      <c r="E337" s="26" t="n">
        <f aca="false">IF($A337="","",D337*'Interest-Only Calculator'!$C$16)</f>
        <v>379.124987386046</v>
      </c>
      <c r="F337" s="26" t="n">
        <f aca="false">IF($A337="","",IF($A337&lt;='Interest-Only Calculator'!$C$17,E337,MIN('Amortization Schedule'!$M$3,D337+E337)))</f>
        <v>2700.82864539056</v>
      </c>
      <c r="G337" s="26" t="n">
        <f aca="false">IF($A337="","",IF($A337&lt;='Interest-Only Calculator'!$C$17,MIN('Interest-Only Calculator'!$C$12,MAX(D337,0)),MIN('Interest-Only Calculator'!$C$13,MAX(D337-(F337-E337),0))))</f>
        <v>0</v>
      </c>
      <c r="H337" s="26" t="n">
        <f aca="false">IF($A337="","",F337+G337)</f>
        <v>2700.82864539056</v>
      </c>
      <c r="I337" s="26" t="n">
        <f aca="false">IF($A337="","",H337-E337)</f>
        <v>2321.70365800451</v>
      </c>
      <c r="J337" s="26" t="n">
        <f aca="false">IF($A337="","",MAX(D337-I337,0))</f>
        <v>67670.6017055731</v>
      </c>
    </row>
    <row r="338" customFormat="false" ht="15" hidden="false" customHeight="false" outlineLevel="0" collapsed="false">
      <c r="A338" s="28" t="n">
        <f aca="false">IF($A337="","",IF(AND(ISNUMBER($J337),$J337&gt;0.005,$A337+1&lt;=('Interest-Only Calculator'!$C$17+'Interest-Only Calculator'!$C$18)),$A337+1,""))</f>
        <v>334</v>
      </c>
      <c r="B338" s="29" t="n">
        <f aca="false">IF($A338="","",EDATE('Interest-Only Calculator'!$C$11,$A338-1))</f>
        <v>56401</v>
      </c>
      <c r="C338" s="30" t="str">
        <f aca="false">IF($A338="","",IF($A338&lt;='Interest-Only Calculator'!$C$17,"Interest-Only","Amortizing"))</f>
        <v>Amortizing</v>
      </c>
      <c r="D338" s="31" t="n">
        <f aca="false">IF($A338="","",J337)</f>
        <v>67670.6017055731</v>
      </c>
      <c r="E338" s="31" t="n">
        <f aca="false">IF($A338="","",D338*'Interest-Only Calculator'!$C$16)</f>
        <v>366.549092571854</v>
      </c>
      <c r="F338" s="31" t="n">
        <f aca="false">IF($A338="","",IF($A338&lt;='Interest-Only Calculator'!$C$17,E338,MIN('Amortization Schedule'!$M$3,D338+E338)))</f>
        <v>2700.82864539056</v>
      </c>
      <c r="G338" s="31" t="n">
        <f aca="false">IF($A338="","",IF($A338&lt;='Interest-Only Calculator'!$C$17,MIN('Interest-Only Calculator'!$C$12,MAX(D338,0)),MIN('Interest-Only Calculator'!$C$13,MAX(D338-(F338-E338),0))))</f>
        <v>0</v>
      </c>
      <c r="H338" s="31" t="n">
        <f aca="false">IF($A338="","",F338+G338)</f>
        <v>2700.82864539056</v>
      </c>
      <c r="I338" s="31" t="n">
        <f aca="false">IF($A338="","",H338-E338)</f>
        <v>2334.2795528187</v>
      </c>
      <c r="J338" s="31" t="n">
        <f aca="false">IF($A338="","",MAX(D338-I338,0))</f>
        <v>65336.3221527544</v>
      </c>
    </row>
    <row r="339" customFormat="false" ht="15" hidden="false" customHeight="false" outlineLevel="0" collapsed="false">
      <c r="A339" s="23" t="n">
        <f aca="false">IF($A338="","",IF(AND(ISNUMBER($J338),$J338&gt;0.005,$A338+1&lt;=('Interest-Only Calculator'!$C$17+'Interest-Only Calculator'!$C$18)),$A338+1,""))</f>
        <v>335</v>
      </c>
      <c r="B339" s="24" t="n">
        <f aca="false">IF($A339="","",EDATE('Interest-Only Calculator'!$C$11,$A339-1))</f>
        <v>56431</v>
      </c>
      <c r="C339" s="25" t="str">
        <f aca="false">IF($A339="","",IF($A339&lt;='Interest-Only Calculator'!$C$17,"Interest-Only","Amortizing"))</f>
        <v>Amortizing</v>
      </c>
      <c r="D339" s="26" t="n">
        <f aca="false">IF($A339="","",J338)</f>
        <v>65336.3221527544</v>
      </c>
      <c r="E339" s="26" t="n">
        <f aca="false">IF($A339="","",D339*'Interest-Only Calculator'!$C$16)</f>
        <v>353.90507832742</v>
      </c>
      <c r="F339" s="26" t="n">
        <f aca="false">IF($A339="","",IF($A339&lt;='Interest-Only Calculator'!$C$17,E339,MIN('Amortization Schedule'!$M$3,D339+E339)))</f>
        <v>2700.82864539056</v>
      </c>
      <c r="G339" s="26" t="n">
        <f aca="false">IF($A339="","",IF($A339&lt;='Interest-Only Calculator'!$C$17,MIN('Interest-Only Calculator'!$C$12,MAX(D339,0)),MIN('Interest-Only Calculator'!$C$13,MAX(D339-(F339-E339),0))))</f>
        <v>0</v>
      </c>
      <c r="H339" s="26" t="n">
        <f aca="false">IF($A339="","",F339+G339)</f>
        <v>2700.82864539056</v>
      </c>
      <c r="I339" s="26" t="n">
        <f aca="false">IF($A339="","",H339-E339)</f>
        <v>2346.92356706314</v>
      </c>
      <c r="J339" s="26" t="n">
        <f aca="false">IF($A339="","",MAX(D339-I339,0))</f>
        <v>62989.3985856913</v>
      </c>
    </row>
    <row r="340" customFormat="false" ht="15" hidden="false" customHeight="false" outlineLevel="0" collapsed="false">
      <c r="A340" s="28" t="n">
        <f aca="false">IF($A339="","",IF(AND(ISNUMBER($J339),$J339&gt;0.005,$A339+1&lt;=('Interest-Only Calculator'!$C$17+'Interest-Only Calculator'!$C$18)),$A339+1,""))</f>
        <v>336</v>
      </c>
      <c r="B340" s="29" t="n">
        <f aca="false">IF($A340="","",EDATE('Interest-Only Calculator'!$C$11,$A340-1))</f>
        <v>56462</v>
      </c>
      <c r="C340" s="30" t="str">
        <f aca="false">IF($A340="","",IF($A340&lt;='Interest-Only Calculator'!$C$17,"Interest-Only","Amortizing"))</f>
        <v>Amortizing</v>
      </c>
      <c r="D340" s="31" t="n">
        <f aca="false">IF($A340="","",J339)</f>
        <v>62989.3985856913</v>
      </c>
      <c r="E340" s="31" t="n">
        <f aca="false">IF($A340="","",D340*'Interest-Only Calculator'!$C$16)</f>
        <v>341.192575672494</v>
      </c>
      <c r="F340" s="31" t="n">
        <f aca="false">IF($A340="","",IF($A340&lt;='Interest-Only Calculator'!$C$17,E340,MIN('Amortization Schedule'!$M$3,D340+E340)))</f>
        <v>2700.82864539056</v>
      </c>
      <c r="G340" s="31" t="n">
        <f aca="false">IF($A340="","",IF($A340&lt;='Interest-Only Calculator'!$C$17,MIN('Interest-Only Calculator'!$C$12,MAX(D340,0)),MIN('Interest-Only Calculator'!$C$13,MAX(D340-(F340-E340),0))))</f>
        <v>0</v>
      </c>
      <c r="H340" s="31" t="n">
        <f aca="false">IF($A340="","",F340+G340)</f>
        <v>2700.82864539056</v>
      </c>
      <c r="I340" s="31" t="n">
        <f aca="false">IF($A340="","",H340-E340)</f>
        <v>2359.63606971806</v>
      </c>
      <c r="J340" s="31" t="n">
        <f aca="false">IF($A340="","",MAX(D340-I340,0))</f>
        <v>60629.7625159732</v>
      </c>
    </row>
    <row r="341" customFormat="false" ht="15" hidden="false" customHeight="false" outlineLevel="0" collapsed="false">
      <c r="A341" s="23" t="n">
        <f aca="false">IF($A340="","",IF(AND(ISNUMBER($J340),$J340&gt;0.005,$A340+1&lt;=('Interest-Only Calculator'!$C$17+'Interest-Only Calculator'!$C$18)),$A340+1,""))</f>
        <v>337</v>
      </c>
      <c r="B341" s="24" t="n">
        <f aca="false">IF($A341="","",EDATE('Interest-Only Calculator'!$C$11,$A341-1))</f>
        <v>56493</v>
      </c>
      <c r="C341" s="25" t="str">
        <f aca="false">IF($A341="","",IF($A341&lt;='Interest-Only Calculator'!$C$17,"Interest-Only","Amortizing"))</f>
        <v>Amortizing</v>
      </c>
      <c r="D341" s="26" t="n">
        <f aca="false">IF($A341="","",J340)</f>
        <v>60629.7625159732</v>
      </c>
      <c r="E341" s="26" t="n">
        <f aca="false">IF($A341="","",D341*'Interest-Only Calculator'!$C$16)</f>
        <v>328.411213628188</v>
      </c>
      <c r="F341" s="26" t="n">
        <f aca="false">IF($A341="","",IF($A341&lt;='Interest-Only Calculator'!$C$17,E341,MIN('Amortization Schedule'!$M$3,D341+E341)))</f>
        <v>2700.82864539056</v>
      </c>
      <c r="G341" s="26" t="n">
        <f aca="false">IF($A341="","",IF($A341&lt;='Interest-Only Calculator'!$C$17,MIN('Interest-Only Calculator'!$C$12,MAX(D341,0)),MIN('Interest-Only Calculator'!$C$13,MAX(D341-(F341-E341),0))))</f>
        <v>0</v>
      </c>
      <c r="H341" s="26" t="n">
        <f aca="false">IF($A341="","",F341+G341)</f>
        <v>2700.82864539056</v>
      </c>
      <c r="I341" s="26" t="n">
        <f aca="false">IF($A341="","",H341-E341)</f>
        <v>2372.41743176237</v>
      </c>
      <c r="J341" s="26" t="n">
        <f aca="false">IF($A341="","",MAX(D341-I341,0))</f>
        <v>58257.3450842108</v>
      </c>
    </row>
    <row r="342" customFormat="false" ht="15" hidden="false" customHeight="false" outlineLevel="0" collapsed="false">
      <c r="A342" s="28" t="n">
        <f aca="false">IF($A341="","",IF(AND(ISNUMBER($J341),$J341&gt;0.005,$A341+1&lt;=('Interest-Only Calculator'!$C$17+'Interest-Only Calculator'!$C$18)),$A341+1,""))</f>
        <v>338</v>
      </c>
      <c r="B342" s="29" t="n">
        <f aca="false">IF($A342="","",EDATE('Interest-Only Calculator'!$C$11,$A342-1))</f>
        <v>56523</v>
      </c>
      <c r="C342" s="30" t="str">
        <f aca="false">IF($A342="","",IF($A342&lt;='Interest-Only Calculator'!$C$17,"Interest-Only","Amortizing"))</f>
        <v>Amortizing</v>
      </c>
      <c r="D342" s="31" t="n">
        <f aca="false">IF($A342="","",J341)</f>
        <v>58257.3450842108</v>
      </c>
      <c r="E342" s="31" t="n">
        <f aca="false">IF($A342="","",D342*'Interest-Only Calculator'!$C$16)</f>
        <v>315.560619206142</v>
      </c>
      <c r="F342" s="31" t="n">
        <f aca="false">IF($A342="","",IF($A342&lt;='Interest-Only Calculator'!$C$17,E342,MIN('Amortization Schedule'!$M$3,D342+E342)))</f>
        <v>2700.82864539056</v>
      </c>
      <c r="G342" s="31" t="n">
        <f aca="false">IF($A342="","",IF($A342&lt;='Interest-Only Calculator'!$C$17,MIN('Interest-Only Calculator'!$C$12,MAX(D342,0)),MIN('Interest-Only Calculator'!$C$13,MAX(D342-(F342-E342),0))))</f>
        <v>0</v>
      </c>
      <c r="H342" s="31" t="n">
        <f aca="false">IF($A342="","",F342+G342)</f>
        <v>2700.82864539056</v>
      </c>
      <c r="I342" s="31" t="n">
        <f aca="false">IF($A342="","",H342-E342)</f>
        <v>2385.26802618442</v>
      </c>
      <c r="J342" s="31" t="n">
        <f aca="false">IF($A342="","",MAX(D342-I342,0))</f>
        <v>55872.0770580264</v>
      </c>
    </row>
    <row r="343" customFormat="false" ht="15" hidden="false" customHeight="false" outlineLevel="0" collapsed="false">
      <c r="A343" s="23" t="n">
        <f aca="false">IF($A342="","",IF(AND(ISNUMBER($J342),$J342&gt;0.005,$A342+1&lt;=('Interest-Only Calculator'!$C$17+'Interest-Only Calculator'!$C$18)),$A342+1,""))</f>
        <v>339</v>
      </c>
      <c r="B343" s="24" t="n">
        <f aca="false">IF($A343="","",EDATE('Interest-Only Calculator'!$C$11,$A343-1))</f>
        <v>56554</v>
      </c>
      <c r="C343" s="25" t="str">
        <f aca="false">IF($A343="","",IF($A343&lt;='Interest-Only Calculator'!$C$17,"Interest-Only","Amortizing"))</f>
        <v>Amortizing</v>
      </c>
      <c r="D343" s="26" t="n">
        <f aca="false">IF($A343="","",J342)</f>
        <v>55872.0770580264</v>
      </c>
      <c r="E343" s="26" t="n">
        <f aca="false">IF($A343="","",D343*'Interest-Only Calculator'!$C$16)</f>
        <v>302.640417397643</v>
      </c>
      <c r="F343" s="26" t="n">
        <f aca="false">IF($A343="","",IF($A343&lt;='Interest-Only Calculator'!$C$17,E343,MIN('Amortization Schedule'!$M$3,D343+E343)))</f>
        <v>2700.82864539056</v>
      </c>
      <c r="G343" s="26" t="n">
        <f aca="false">IF($A343="","",IF($A343&lt;='Interest-Only Calculator'!$C$17,MIN('Interest-Only Calculator'!$C$12,MAX(D343,0)),MIN('Interest-Only Calculator'!$C$13,MAX(D343-(F343-E343),0))))</f>
        <v>0</v>
      </c>
      <c r="H343" s="26" t="n">
        <f aca="false">IF($A343="","",F343+G343)</f>
        <v>2700.82864539056</v>
      </c>
      <c r="I343" s="26" t="n">
        <f aca="false">IF($A343="","",H343-E343)</f>
        <v>2398.18822799292</v>
      </c>
      <c r="J343" s="26" t="n">
        <f aca="false">IF($A343="","",MAX(D343-I343,0))</f>
        <v>53473.8888300335</v>
      </c>
    </row>
    <row r="344" customFormat="false" ht="15" hidden="false" customHeight="false" outlineLevel="0" collapsed="false">
      <c r="A344" s="28" t="n">
        <f aca="false">IF($A343="","",IF(AND(ISNUMBER($J343),$J343&gt;0.005,$A343+1&lt;=('Interest-Only Calculator'!$C$17+'Interest-Only Calculator'!$C$18)),$A343+1,""))</f>
        <v>340</v>
      </c>
      <c r="B344" s="29" t="n">
        <f aca="false">IF($A344="","",EDATE('Interest-Only Calculator'!$C$11,$A344-1))</f>
        <v>56584</v>
      </c>
      <c r="C344" s="30" t="str">
        <f aca="false">IF($A344="","",IF($A344&lt;='Interest-Only Calculator'!$C$17,"Interest-Only","Amortizing"))</f>
        <v>Amortizing</v>
      </c>
      <c r="D344" s="31" t="n">
        <f aca="false">IF($A344="","",J343)</f>
        <v>53473.8888300335</v>
      </c>
      <c r="E344" s="31" t="n">
        <f aca="false">IF($A344="","",D344*'Interest-Only Calculator'!$C$16)</f>
        <v>289.650231162682</v>
      </c>
      <c r="F344" s="31" t="n">
        <f aca="false">IF($A344="","",IF($A344&lt;='Interest-Only Calculator'!$C$17,E344,MIN('Amortization Schedule'!$M$3,D344+E344)))</f>
        <v>2700.82864539056</v>
      </c>
      <c r="G344" s="31" t="n">
        <f aca="false">IF($A344="","",IF($A344&lt;='Interest-Only Calculator'!$C$17,MIN('Interest-Only Calculator'!$C$12,MAX(D344,0)),MIN('Interest-Only Calculator'!$C$13,MAX(D344-(F344-E344),0))))</f>
        <v>0</v>
      </c>
      <c r="H344" s="31" t="n">
        <f aca="false">IF($A344="","",F344+G344)</f>
        <v>2700.82864539056</v>
      </c>
      <c r="I344" s="31" t="n">
        <f aca="false">IF($A344="","",H344-E344)</f>
        <v>2411.17841422788</v>
      </c>
      <c r="J344" s="31" t="n">
        <f aca="false">IF($A344="","",MAX(D344-I344,0))</f>
        <v>51062.7104158056</v>
      </c>
    </row>
    <row r="345" customFormat="false" ht="15" hidden="false" customHeight="false" outlineLevel="0" collapsed="false">
      <c r="A345" s="23" t="n">
        <f aca="false">IF($A344="","",IF(AND(ISNUMBER($J344),$J344&gt;0.005,$A344+1&lt;=('Interest-Only Calculator'!$C$17+'Interest-Only Calculator'!$C$18)),$A344+1,""))</f>
        <v>341</v>
      </c>
      <c r="B345" s="24" t="n">
        <f aca="false">IF($A345="","",EDATE('Interest-Only Calculator'!$C$11,$A345-1))</f>
        <v>56615</v>
      </c>
      <c r="C345" s="25" t="str">
        <f aca="false">IF($A345="","",IF($A345&lt;='Interest-Only Calculator'!$C$17,"Interest-Only","Amortizing"))</f>
        <v>Amortizing</v>
      </c>
      <c r="D345" s="26" t="n">
        <f aca="false">IF($A345="","",J344)</f>
        <v>51062.7104158056</v>
      </c>
      <c r="E345" s="26" t="n">
        <f aca="false">IF($A345="","",D345*'Interest-Only Calculator'!$C$16)</f>
        <v>276.589681418947</v>
      </c>
      <c r="F345" s="26" t="n">
        <f aca="false">IF($A345="","",IF($A345&lt;='Interest-Only Calculator'!$C$17,E345,MIN('Amortization Schedule'!$M$3,D345+E345)))</f>
        <v>2700.82864539056</v>
      </c>
      <c r="G345" s="26" t="n">
        <f aca="false">IF($A345="","",IF($A345&lt;='Interest-Only Calculator'!$C$17,MIN('Interest-Only Calculator'!$C$12,MAX(D345,0)),MIN('Interest-Only Calculator'!$C$13,MAX(D345-(F345-E345),0))))</f>
        <v>0</v>
      </c>
      <c r="H345" s="26" t="n">
        <f aca="false">IF($A345="","",F345+G345)</f>
        <v>2700.82864539056</v>
      </c>
      <c r="I345" s="26" t="n">
        <f aca="false">IF($A345="","",H345-E345)</f>
        <v>2424.23896397161</v>
      </c>
      <c r="J345" s="26" t="n">
        <f aca="false">IF($A345="","",MAX(D345-I345,0))</f>
        <v>48638.471451834</v>
      </c>
    </row>
    <row r="346" customFormat="false" ht="15" hidden="false" customHeight="false" outlineLevel="0" collapsed="false">
      <c r="A346" s="28" t="n">
        <f aca="false">IF($A345="","",IF(AND(ISNUMBER($J345),$J345&gt;0.005,$A345+1&lt;=('Interest-Only Calculator'!$C$17+'Interest-Only Calculator'!$C$18)),$A345+1,""))</f>
        <v>342</v>
      </c>
      <c r="B346" s="29" t="n">
        <f aca="false">IF($A346="","",EDATE('Interest-Only Calculator'!$C$11,$A346-1))</f>
        <v>56646</v>
      </c>
      <c r="C346" s="30" t="str">
        <f aca="false">IF($A346="","",IF($A346&lt;='Interest-Only Calculator'!$C$17,"Interest-Only","Amortizing"))</f>
        <v>Amortizing</v>
      </c>
      <c r="D346" s="31" t="n">
        <f aca="false">IF($A346="","",J345)</f>
        <v>48638.471451834</v>
      </c>
      <c r="E346" s="31" t="n">
        <f aca="false">IF($A346="","",D346*'Interest-Only Calculator'!$C$16)</f>
        <v>263.458387030768</v>
      </c>
      <c r="F346" s="31" t="n">
        <f aca="false">IF($A346="","",IF($A346&lt;='Interest-Only Calculator'!$C$17,E346,MIN('Amortization Schedule'!$M$3,D346+E346)))</f>
        <v>2700.82864539056</v>
      </c>
      <c r="G346" s="31" t="n">
        <f aca="false">IF($A346="","",IF($A346&lt;='Interest-Only Calculator'!$C$17,MIN('Interest-Only Calculator'!$C$12,MAX(D346,0)),MIN('Interest-Only Calculator'!$C$13,MAX(D346-(F346-E346),0))))</f>
        <v>0</v>
      </c>
      <c r="H346" s="31" t="n">
        <f aca="false">IF($A346="","",F346+G346)</f>
        <v>2700.82864539056</v>
      </c>
      <c r="I346" s="31" t="n">
        <f aca="false">IF($A346="","",H346-E346)</f>
        <v>2437.37025835979</v>
      </c>
      <c r="J346" s="31" t="n">
        <f aca="false">IF($A346="","",MAX(D346-I346,0))</f>
        <v>46201.1011934742</v>
      </c>
    </row>
    <row r="347" customFormat="false" ht="15" hidden="false" customHeight="false" outlineLevel="0" collapsed="false">
      <c r="A347" s="23" t="n">
        <f aca="false">IF($A346="","",IF(AND(ISNUMBER($J346),$J346&gt;0.005,$A346+1&lt;=('Interest-Only Calculator'!$C$17+'Interest-Only Calculator'!$C$18)),$A346+1,""))</f>
        <v>343</v>
      </c>
      <c r="B347" s="24" t="n">
        <f aca="false">IF($A347="","",EDATE('Interest-Only Calculator'!$C$11,$A347-1))</f>
        <v>56674</v>
      </c>
      <c r="C347" s="25" t="str">
        <f aca="false">IF($A347="","",IF($A347&lt;='Interest-Only Calculator'!$C$17,"Interest-Only","Amortizing"))</f>
        <v>Amortizing</v>
      </c>
      <c r="D347" s="26" t="n">
        <f aca="false">IF($A347="","",J346)</f>
        <v>46201.1011934742</v>
      </c>
      <c r="E347" s="26" t="n">
        <f aca="false">IF($A347="","",D347*'Interest-Only Calculator'!$C$16)</f>
        <v>250.255964797985</v>
      </c>
      <c r="F347" s="26" t="n">
        <f aca="false">IF($A347="","",IF($A347&lt;='Interest-Only Calculator'!$C$17,E347,MIN('Amortization Schedule'!$M$3,D347+E347)))</f>
        <v>2700.82864539056</v>
      </c>
      <c r="G347" s="26" t="n">
        <f aca="false">IF($A347="","",IF($A347&lt;='Interest-Only Calculator'!$C$17,MIN('Interest-Only Calculator'!$C$12,MAX(D347,0)),MIN('Interest-Only Calculator'!$C$13,MAX(D347-(F347-E347),0))))</f>
        <v>0</v>
      </c>
      <c r="H347" s="26" t="n">
        <f aca="false">IF($A347="","",F347+G347)</f>
        <v>2700.82864539056</v>
      </c>
      <c r="I347" s="26" t="n">
        <f aca="false">IF($A347="","",H347-E347)</f>
        <v>2450.57268059257</v>
      </c>
      <c r="J347" s="26" t="n">
        <f aca="false">IF($A347="","",MAX(D347-I347,0))</f>
        <v>43750.5285128817</v>
      </c>
    </row>
    <row r="348" customFormat="false" ht="15" hidden="false" customHeight="false" outlineLevel="0" collapsed="false">
      <c r="A348" s="28" t="n">
        <f aca="false">IF($A347="","",IF(AND(ISNUMBER($J347),$J347&gt;0.005,$A347+1&lt;=('Interest-Only Calculator'!$C$17+'Interest-Only Calculator'!$C$18)),$A347+1,""))</f>
        <v>344</v>
      </c>
      <c r="B348" s="29" t="n">
        <f aca="false">IF($A348="","",EDATE('Interest-Only Calculator'!$C$11,$A348-1))</f>
        <v>56705</v>
      </c>
      <c r="C348" s="30" t="str">
        <f aca="false">IF($A348="","",IF($A348&lt;='Interest-Only Calculator'!$C$17,"Interest-Only","Amortizing"))</f>
        <v>Amortizing</v>
      </c>
      <c r="D348" s="31" t="n">
        <f aca="false">IF($A348="","",J347)</f>
        <v>43750.5285128817</v>
      </c>
      <c r="E348" s="31" t="n">
        <f aca="false">IF($A348="","",D348*'Interest-Only Calculator'!$C$16)</f>
        <v>236.982029444776</v>
      </c>
      <c r="F348" s="31" t="n">
        <f aca="false">IF($A348="","",IF($A348&lt;='Interest-Only Calculator'!$C$17,E348,MIN('Amortization Schedule'!$M$3,D348+E348)))</f>
        <v>2700.82864539056</v>
      </c>
      <c r="G348" s="31" t="n">
        <f aca="false">IF($A348="","",IF($A348&lt;='Interest-Only Calculator'!$C$17,MIN('Interest-Only Calculator'!$C$12,MAX(D348,0)),MIN('Interest-Only Calculator'!$C$13,MAX(D348-(F348-E348),0))))</f>
        <v>0</v>
      </c>
      <c r="H348" s="31" t="n">
        <f aca="false">IF($A348="","",F348+G348)</f>
        <v>2700.82864539056</v>
      </c>
      <c r="I348" s="31" t="n">
        <f aca="false">IF($A348="","",H348-E348)</f>
        <v>2463.84661594578</v>
      </c>
      <c r="J348" s="31" t="n">
        <f aca="false">IF($A348="","",MAX(D348-I348,0))</f>
        <v>41286.6818969359</v>
      </c>
    </row>
    <row r="349" customFormat="false" ht="15" hidden="false" customHeight="false" outlineLevel="0" collapsed="false">
      <c r="A349" s="23" t="n">
        <f aca="false">IF($A348="","",IF(AND(ISNUMBER($J348),$J348&gt;0.005,$A348+1&lt;=('Interest-Only Calculator'!$C$17+'Interest-Only Calculator'!$C$18)),$A348+1,""))</f>
        <v>345</v>
      </c>
      <c r="B349" s="24" t="n">
        <f aca="false">IF($A349="","",EDATE('Interest-Only Calculator'!$C$11,$A349-1))</f>
        <v>56735</v>
      </c>
      <c r="C349" s="25" t="str">
        <f aca="false">IF($A349="","",IF($A349&lt;='Interest-Only Calculator'!$C$17,"Interest-Only","Amortizing"))</f>
        <v>Amortizing</v>
      </c>
      <c r="D349" s="26" t="n">
        <f aca="false">IF($A349="","",J348)</f>
        <v>41286.6818969359</v>
      </c>
      <c r="E349" s="26" t="n">
        <f aca="false">IF($A349="","",D349*'Interest-Only Calculator'!$C$16)</f>
        <v>223.636193608403</v>
      </c>
      <c r="F349" s="26" t="n">
        <f aca="false">IF($A349="","",IF($A349&lt;='Interest-Only Calculator'!$C$17,E349,MIN('Amortization Schedule'!$M$3,D349+E349)))</f>
        <v>2700.82864539056</v>
      </c>
      <c r="G349" s="26" t="n">
        <f aca="false">IF($A349="","",IF($A349&lt;='Interest-Only Calculator'!$C$17,MIN('Interest-Only Calculator'!$C$12,MAX(D349,0)),MIN('Interest-Only Calculator'!$C$13,MAX(D349-(F349-E349),0))))</f>
        <v>0</v>
      </c>
      <c r="H349" s="26" t="n">
        <f aca="false">IF($A349="","",F349+G349)</f>
        <v>2700.82864539056</v>
      </c>
      <c r="I349" s="26" t="n">
        <f aca="false">IF($A349="","",H349-E349)</f>
        <v>2477.19245178216</v>
      </c>
      <c r="J349" s="26" t="n">
        <f aca="false">IF($A349="","",MAX(D349-I349,0))</f>
        <v>38809.4894451537</v>
      </c>
    </row>
    <row r="350" customFormat="false" ht="15" hidden="false" customHeight="false" outlineLevel="0" collapsed="false">
      <c r="A350" s="28" t="n">
        <f aca="false">IF($A349="","",IF(AND(ISNUMBER($J349),$J349&gt;0.005,$A349+1&lt;=('Interest-Only Calculator'!$C$17+'Interest-Only Calculator'!$C$18)),$A349+1,""))</f>
        <v>346</v>
      </c>
      <c r="B350" s="29" t="n">
        <f aca="false">IF($A350="","",EDATE('Interest-Only Calculator'!$C$11,$A350-1))</f>
        <v>56766</v>
      </c>
      <c r="C350" s="30" t="str">
        <f aca="false">IF($A350="","",IF($A350&lt;='Interest-Only Calculator'!$C$17,"Interest-Only","Amortizing"))</f>
        <v>Amortizing</v>
      </c>
      <c r="D350" s="31" t="n">
        <f aca="false">IF($A350="","",J349)</f>
        <v>38809.4894451537</v>
      </c>
      <c r="E350" s="31" t="n">
        <f aca="false">IF($A350="","",D350*'Interest-Only Calculator'!$C$16)</f>
        <v>210.218067827916</v>
      </c>
      <c r="F350" s="31" t="n">
        <f aca="false">IF($A350="","",IF($A350&lt;='Interest-Only Calculator'!$C$17,E350,MIN('Amortization Schedule'!$M$3,D350+E350)))</f>
        <v>2700.82864539056</v>
      </c>
      <c r="G350" s="31" t="n">
        <f aca="false">IF($A350="","",IF($A350&lt;='Interest-Only Calculator'!$C$17,MIN('Interest-Only Calculator'!$C$12,MAX(D350,0)),MIN('Interest-Only Calculator'!$C$13,MAX(D350-(F350-E350),0))))</f>
        <v>0</v>
      </c>
      <c r="H350" s="31" t="n">
        <f aca="false">IF($A350="","",F350+G350)</f>
        <v>2700.82864539056</v>
      </c>
      <c r="I350" s="31" t="n">
        <f aca="false">IF($A350="","",H350-E350)</f>
        <v>2490.61057756264</v>
      </c>
      <c r="J350" s="31" t="n">
        <f aca="false">IF($A350="","",MAX(D350-I350,0))</f>
        <v>36318.8788675911</v>
      </c>
    </row>
    <row r="351" customFormat="false" ht="15" hidden="false" customHeight="false" outlineLevel="0" collapsed="false">
      <c r="A351" s="23" t="n">
        <f aca="false">IF($A350="","",IF(AND(ISNUMBER($J350),$J350&gt;0.005,$A350+1&lt;=('Interest-Only Calculator'!$C$17+'Interest-Only Calculator'!$C$18)),$A350+1,""))</f>
        <v>347</v>
      </c>
      <c r="B351" s="24" t="n">
        <f aca="false">IF($A351="","",EDATE('Interest-Only Calculator'!$C$11,$A351-1))</f>
        <v>56796</v>
      </c>
      <c r="C351" s="25" t="str">
        <f aca="false">IF($A351="","",IF($A351&lt;='Interest-Only Calculator'!$C$17,"Interest-Only","Amortizing"))</f>
        <v>Amortizing</v>
      </c>
      <c r="D351" s="26" t="n">
        <f aca="false">IF($A351="","",J350)</f>
        <v>36318.8788675911</v>
      </c>
      <c r="E351" s="26" t="n">
        <f aca="false">IF($A351="","",D351*'Interest-Only Calculator'!$C$16)</f>
        <v>196.727260532785</v>
      </c>
      <c r="F351" s="26" t="n">
        <f aca="false">IF($A351="","",IF($A351&lt;='Interest-Only Calculator'!$C$17,E351,MIN('Amortization Schedule'!$M$3,D351+E351)))</f>
        <v>2700.82864539056</v>
      </c>
      <c r="G351" s="26" t="n">
        <f aca="false">IF($A351="","",IF($A351&lt;='Interest-Only Calculator'!$C$17,MIN('Interest-Only Calculator'!$C$12,MAX(D351,0)),MIN('Interest-Only Calculator'!$C$13,MAX(D351-(F351-E351),0))))</f>
        <v>0</v>
      </c>
      <c r="H351" s="26" t="n">
        <f aca="false">IF($A351="","",F351+G351)</f>
        <v>2700.82864539056</v>
      </c>
      <c r="I351" s="26" t="n">
        <f aca="false">IF($A351="","",H351-E351)</f>
        <v>2504.10138485777</v>
      </c>
      <c r="J351" s="26" t="n">
        <f aca="false">IF($A351="","",MAX(D351-I351,0))</f>
        <v>33814.7774827333</v>
      </c>
    </row>
    <row r="352" customFormat="false" ht="15" hidden="false" customHeight="false" outlineLevel="0" collapsed="false">
      <c r="A352" s="28" t="n">
        <f aca="false">IF($A351="","",IF(AND(ISNUMBER($J351),$J351&gt;0.005,$A351+1&lt;=('Interest-Only Calculator'!$C$17+'Interest-Only Calculator'!$C$18)),$A351+1,""))</f>
        <v>348</v>
      </c>
      <c r="B352" s="29" t="n">
        <f aca="false">IF($A352="","",EDATE('Interest-Only Calculator'!$C$11,$A352-1))</f>
        <v>56827</v>
      </c>
      <c r="C352" s="30" t="str">
        <f aca="false">IF($A352="","",IF($A352&lt;='Interest-Only Calculator'!$C$17,"Interest-Only","Amortizing"))</f>
        <v>Amortizing</v>
      </c>
      <c r="D352" s="31" t="n">
        <f aca="false">IF($A352="","",J351)</f>
        <v>33814.7774827333</v>
      </c>
      <c r="E352" s="31" t="n">
        <f aca="false">IF($A352="","",D352*'Interest-Only Calculator'!$C$16)</f>
        <v>183.163378031472</v>
      </c>
      <c r="F352" s="31" t="n">
        <f aca="false">IF($A352="","",IF($A352&lt;='Interest-Only Calculator'!$C$17,E352,MIN('Amortization Schedule'!$M$3,D352+E352)))</f>
        <v>2700.82864539056</v>
      </c>
      <c r="G352" s="31" t="n">
        <f aca="false">IF($A352="","",IF($A352&lt;='Interest-Only Calculator'!$C$17,MIN('Interest-Only Calculator'!$C$12,MAX(D352,0)),MIN('Interest-Only Calculator'!$C$13,MAX(D352-(F352-E352),0))))</f>
        <v>0</v>
      </c>
      <c r="H352" s="31" t="n">
        <f aca="false">IF($A352="","",F352+G352)</f>
        <v>2700.82864539056</v>
      </c>
      <c r="I352" s="31" t="n">
        <f aca="false">IF($A352="","",H352-E352)</f>
        <v>2517.66526735909</v>
      </c>
      <c r="J352" s="31" t="n">
        <f aca="false">IF($A352="","",MAX(D352-I352,0))</f>
        <v>31297.1122153742</v>
      </c>
    </row>
    <row r="353" customFormat="false" ht="15" hidden="false" customHeight="false" outlineLevel="0" collapsed="false">
      <c r="A353" s="23" t="n">
        <f aca="false">IF($A352="","",IF(AND(ISNUMBER($J352),$J352&gt;0.005,$A352+1&lt;=('Interest-Only Calculator'!$C$17+'Interest-Only Calculator'!$C$18)),$A352+1,""))</f>
        <v>349</v>
      </c>
      <c r="B353" s="24" t="n">
        <f aca="false">IF($A353="","",EDATE('Interest-Only Calculator'!$C$11,$A353-1))</f>
        <v>56858</v>
      </c>
      <c r="C353" s="25" t="str">
        <f aca="false">IF($A353="","",IF($A353&lt;='Interest-Only Calculator'!$C$17,"Interest-Only","Amortizing"))</f>
        <v>Amortizing</v>
      </c>
      <c r="D353" s="26" t="n">
        <f aca="false">IF($A353="","",J352)</f>
        <v>31297.1122153742</v>
      </c>
      <c r="E353" s="26" t="n">
        <f aca="false">IF($A353="","",D353*'Interest-Only Calculator'!$C$16)</f>
        <v>169.526024499944</v>
      </c>
      <c r="F353" s="26" t="n">
        <f aca="false">IF($A353="","",IF($A353&lt;='Interest-Only Calculator'!$C$17,E353,MIN('Amortization Schedule'!$M$3,D353+E353)))</f>
        <v>2700.82864539056</v>
      </c>
      <c r="G353" s="26" t="n">
        <f aca="false">IF($A353="","",IF($A353&lt;='Interest-Only Calculator'!$C$17,MIN('Interest-Only Calculator'!$C$12,MAX(D353,0)),MIN('Interest-Only Calculator'!$C$13,MAX(D353-(F353-E353),0))))</f>
        <v>0</v>
      </c>
      <c r="H353" s="26" t="n">
        <f aca="false">IF($A353="","",F353+G353)</f>
        <v>2700.82864539056</v>
      </c>
      <c r="I353" s="26" t="n">
        <f aca="false">IF($A353="","",H353-E353)</f>
        <v>2531.30262089062</v>
      </c>
      <c r="J353" s="26" t="n">
        <f aca="false">IF($A353="","",MAX(D353-I353,0))</f>
        <v>28765.8095944836</v>
      </c>
    </row>
    <row r="354" customFormat="false" ht="15" hidden="false" customHeight="false" outlineLevel="0" collapsed="false">
      <c r="A354" s="28" t="n">
        <f aca="false">IF($A353="","",IF(AND(ISNUMBER($J353),$J353&gt;0.005,$A353+1&lt;=('Interest-Only Calculator'!$C$17+'Interest-Only Calculator'!$C$18)),$A353+1,""))</f>
        <v>350</v>
      </c>
      <c r="B354" s="29" t="n">
        <f aca="false">IF($A354="","",EDATE('Interest-Only Calculator'!$C$11,$A354-1))</f>
        <v>56888</v>
      </c>
      <c r="C354" s="30" t="str">
        <f aca="false">IF($A354="","",IF($A354&lt;='Interest-Only Calculator'!$C$17,"Interest-Only","Amortizing"))</f>
        <v>Amortizing</v>
      </c>
      <c r="D354" s="31" t="n">
        <f aca="false">IF($A354="","",J353)</f>
        <v>28765.8095944836</v>
      </c>
      <c r="E354" s="31" t="n">
        <f aca="false">IF($A354="","",D354*'Interest-Only Calculator'!$C$16)</f>
        <v>155.81480197012</v>
      </c>
      <c r="F354" s="31" t="n">
        <f aca="false">IF($A354="","",IF($A354&lt;='Interest-Only Calculator'!$C$17,E354,MIN('Amortization Schedule'!$M$3,D354+E354)))</f>
        <v>2700.82864539056</v>
      </c>
      <c r="G354" s="31" t="n">
        <f aca="false">IF($A354="","",IF($A354&lt;='Interest-Only Calculator'!$C$17,MIN('Interest-Only Calculator'!$C$12,MAX(D354,0)),MIN('Interest-Only Calculator'!$C$13,MAX(D354-(F354-E354),0))))</f>
        <v>0</v>
      </c>
      <c r="H354" s="31" t="n">
        <f aca="false">IF($A354="","",F354+G354)</f>
        <v>2700.82864539056</v>
      </c>
      <c r="I354" s="31" t="n">
        <f aca="false">IF($A354="","",H354-E354)</f>
        <v>2545.01384342044</v>
      </c>
      <c r="J354" s="31" t="n">
        <f aca="false">IF($A354="","",MAX(D354-I354,0))</f>
        <v>26220.7957510632</v>
      </c>
    </row>
    <row r="355" customFormat="false" ht="15" hidden="false" customHeight="false" outlineLevel="0" collapsed="false">
      <c r="A355" s="23" t="n">
        <f aca="false">IF($A354="","",IF(AND(ISNUMBER($J354),$J354&gt;0.005,$A354+1&lt;=('Interest-Only Calculator'!$C$17+'Interest-Only Calculator'!$C$18)),$A354+1,""))</f>
        <v>351</v>
      </c>
      <c r="B355" s="24" t="n">
        <f aca="false">IF($A355="","",EDATE('Interest-Only Calculator'!$C$11,$A355-1))</f>
        <v>56919</v>
      </c>
      <c r="C355" s="25" t="str">
        <f aca="false">IF($A355="","",IF($A355&lt;='Interest-Only Calculator'!$C$17,"Interest-Only","Amortizing"))</f>
        <v>Amortizing</v>
      </c>
      <c r="D355" s="26" t="n">
        <f aca="false">IF($A355="","",J354)</f>
        <v>26220.7957510632</v>
      </c>
      <c r="E355" s="26" t="n">
        <f aca="false">IF($A355="","",D355*'Interest-Only Calculator'!$C$16)</f>
        <v>142.029310318259</v>
      </c>
      <c r="F355" s="26" t="n">
        <f aca="false">IF($A355="","",IF($A355&lt;='Interest-Only Calculator'!$C$17,E355,MIN('Amortization Schedule'!$M$3,D355+E355)))</f>
        <v>2700.82864539056</v>
      </c>
      <c r="G355" s="26" t="n">
        <f aca="false">IF($A355="","",IF($A355&lt;='Interest-Only Calculator'!$C$17,MIN('Interest-Only Calculator'!$C$12,MAX(D355,0)),MIN('Interest-Only Calculator'!$C$13,MAX(D355-(F355-E355),0))))</f>
        <v>0</v>
      </c>
      <c r="H355" s="26" t="n">
        <f aca="false">IF($A355="","",F355+G355)</f>
        <v>2700.82864539056</v>
      </c>
      <c r="I355" s="26" t="n">
        <f aca="false">IF($A355="","",H355-E355)</f>
        <v>2558.7993350723</v>
      </c>
      <c r="J355" s="26" t="n">
        <f aca="false">IF($A355="","",MAX(D355-I355,0))</f>
        <v>23661.9964159909</v>
      </c>
    </row>
    <row r="356" customFormat="false" ht="15" hidden="false" customHeight="false" outlineLevel="0" collapsed="false">
      <c r="A356" s="28" t="n">
        <f aca="false">IF($A355="","",IF(AND(ISNUMBER($J355),$J355&gt;0.005,$A355+1&lt;=('Interest-Only Calculator'!$C$17+'Interest-Only Calculator'!$C$18)),$A355+1,""))</f>
        <v>352</v>
      </c>
      <c r="B356" s="29" t="n">
        <f aca="false">IF($A356="","",EDATE('Interest-Only Calculator'!$C$11,$A356-1))</f>
        <v>56949</v>
      </c>
      <c r="C356" s="30" t="str">
        <f aca="false">IF($A356="","",IF($A356&lt;='Interest-Only Calculator'!$C$17,"Interest-Only","Amortizing"))</f>
        <v>Amortizing</v>
      </c>
      <c r="D356" s="31" t="n">
        <f aca="false">IF($A356="","",J355)</f>
        <v>23661.9964159909</v>
      </c>
      <c r="E356" s="31" t="n">
        <f aca="false">IF($A356="","",D356*'Interest-Only Calculator'!$C$16)</f>
        <v>128.169147253284</v>
      </c>
      <c r="F356" s="31" t="n">
        <f aca="false">IF($A356="","",IF($A356&lt;='Interest-Only Calculator'!$C$17,E356,MIN('Amortization Schedule'!$M$3,D356+E356)))</f>
        <v>2700.82864539056</v>
      </c>
      <c r="G356" s="31" t="n">
        <f aca="false">IF($A356="","",IF($A356&lt;='Interest-Only Calculator'!$C$17,MIN('Interest-Only Calculator'!$C$12,MAX(D356,0)),MIN('Interest-Only Calculator'!$C$13,MAX(D356-(F356-E356),0))))</f>
        <v>0</v>
      </c>
      <c r="H356" s="31" t="n">
        <f aca="false">IF($A356="","",F356+G356)</f>
        <v>2700.82864539056</v>
      </c>
      <c r="I356" s="31" t="n">
        <f aca="false">IF($A356="","",H356-E356)</f>
        <v>2572.65949813727</v>
      </c>
      <c r="J356" s="31" t="n">
        <f aca="false">IF($A356="","",MAX(D356-I356,0))</f>
        <v>21089.3369178536</v>
      </c>
    </row>
    <row r="357" customFormat="false" ht="15" hidden="false" customHeight="false" outlineLevel="0" collapsed="false">
      <c r="A357" s="23" t="n">
        <f aca="false">IF($A356="","",IF(AND(ISNUMBER($J356),$J356&gt;0.005,$A356+1&lt;=('Interest-Only Calculator'!$C$17+'Interest-Only Calculator'!$C$18)),$A356+1,""))</f>
        <v>353</v>
      </c>
      <c r="B357" s="24" t="n">
        <f aca="false">IF($A357="","",EDATE('Interest-Only Calculator'!$C$11,$A357-1))</f>
        <v>56980</v>
      </c>
      <c r="C357" s="25" t="str">
        <f aca="false">IF($A357="","",IF($A357&lt;='Interest-Only Calculator'!$C$17,"Interest-Only","Amortizing"))</f>
        <v>Amortizing</v>
      </c>
      <c r="D357" s="26" t="n">
        <f aca="false">IF($A357="","",J356)</f>
        <v>21089.3369178536</v>
      </c>
      <c r="E357" s="26" t="n">
        <f aca="false">IF($A357="","",D357*'Interest-Only Calculator'!$C$16)</f>
        <v>114.23390830504</v>
      </c>
      <c r="F357" s="26" t="n">
        <f aca="false">IF($A357="","",IF($A357&lt;='Interest-Only Calculator'!$C$17,E357,MIN('Amortization Schedule'!$M$3,D357+E357)))</f>
        <v>2700.82864539056</v>
      </c>
      <c r="G357" s="26" t="n">
        <f aca="false">IF($A357="","",IF($A357&lt;='Interest-Only Calculator'!$C$17,MIN('Interest-Only Calculator'!$C$12,MAX(D357,0)),MIN('Interest-Only Calculator'!$C$13,MAX(D357-(F357-E357),0))))</f>
        <v>0</v>
      </c>
      <c r="H357" s="26" t="n">
        <f aca="false">IF($A357="","",F357+G357)</f>
        <v>2700.82864539056</v>
      </c>
      <c r="I357" s="26" t="n">
        <f aca="false">IF($A357="","",H357-E357)</f>
        <v>2586.59473708552</v>
      </c>
      <c r="J357" s="26" t="n">
        <f aca="false">IF($A357="","",MAX(D357-I357,0))</f>
        <v>18502.7421807681</v>
      </c>
    </row>
    <row r="358" customFormat="false" ht="15" hidden="false" customHeight="false" outlineLevel="0" collapsed="false">
      <c r="A358" s="28" t="n">
        <f aca="false">IF($A357="","",IF(AND(ISNUMBER($J357),$J357&gt;0.005,$A357+1&lt;=('Interest-Only Calculator'!$C$17+'Interest-Only Calculator'!$C$18)),$A357+1,""))</f>
        <v>354</v>
      </c>
      <c r="B358" s="29" t="n">
        <f aca="false">IF($A358="","",EDATE('Interest-Only Calculator'!$C$11,$A358-1))</f>
        <v>57011</v>
      </c>
      <c r="C358" s="30" t="str">
        <f aca="false">IF($A358="","",IF($A358&lt;='Interest-Only Calculator'!$C$17,"Interest-Only","Amortizing"))</f>
        <v>Amortizing</v>
      </c>
      <c r="D358" s="31" t="n">
        <f aca="false">IF($A358="","",J357)</f>
        <v>18502.7421807681</v>
      </c>
      <c r="E358" s="31" t="n">
        <f aca="false">IF($A358="","",D358*'Interest-Only Calculator'!$C$16)</f>
        <v>100.223186812494</v>
      </c>
      <c r="F358" s="31" t="n">
        <f aca="false">IF($A358="","",IF($A358&lt;='Interest-Only Calculator'!$C$17,E358,MIN('Amortization Schedule'!$M$3,D358+E358)))</f>
        <v>2700.82864539056</v>
      </c>
      <c r="G358" s="31" t="n">
        <f aca="false">IF($A358="","",IF($A358&lt;='Interest-Only Calculator'!$C$17,MIN('Interest-Only Calculator'!$C$12,MAX(D358,0)),MIN('Interest-Only Calculator'!$C$13,MAX(D358-(F358-E358),0))))</f>
        <v>0</v>
      </c>
      <c r="H358" s="31" t="n">
        <f aca="false">IF($A358="","",F358+G358)</f>
        <v>2700.82864539056</v>
      </c>
      <c r="I358" s="31" t="n">
        <f aca="false">IF($A358="","",H358-E358)</f>
        <v>2600.60545857807</v>
      </c>
      <c r="J358" s="31" t="n">
        <f aca="false">IF($A358="","",MAX(D358-I358,0))</f>
        <v>15902.13672219</v>
      </c>
    </row>
    <row r="359" customFormat="false" ht="15" hidden="false" customHeight="false" outlineLevel="0" collapsed="false">
      <c r="A359" s="23" t="n">
        <f aca="false">IF($A358="","",IF(AND(ISNUMBER($J358),$J358&gt;0.005,$A358+1&lt;=('Interest-Only Calculator'!$C$17+'Interest-Only Calculator'!$C$18)),$A358+1,""))</f>
        <v>355</v>
      </c>
      <c r="B359" s="24" t="n">
        <f aca="false">IF($A359="","",EDATE('Interest-Only Calculator'!$C$11,$A359-1))</f>
        <v>57040</v>
      </c>
      <c r="C359" s="25" t="str">
        <f aca="false">IF($A359="","",IF($A359&lt;='Interest-Only Calculator'!$C$17,"Interest-Only","Amortizing"))</f>
        <v>Amortizing</v>
      </c>
      <c r="D359" s="26" t="n">
        <f aca="false">IF($A359="","",J358)</f>
        <v>15902.13672219</v>
      </c>
      <c r="E359" s="26" t="n">
        <f aca="false">IF($A359="","",D359*'Interest-Only Calculator'!$C$16)</f>
        <v>86.1365739118626</v>
      </c>
      <c r="F359" s="26" t="n">
        <f aca="false">IF($A359="","",IF($A359&lt;='Interest-Only Calculator'!$C$17,E359,MIN('Amortization Schedule'!$M$3,D359+E359)))</f>
        <v>2700.82864539056</v>
      </c>
      <c r="G359" s="26" t="n">
        <f aca="false">IF($A359="","",IF($A359&lt;='Interest-Only Calculator'!$C$17,MIN('Interest-Only Calculator'!$C$12,MAX(D359,0)),MIN('Interest-Only Calculator'!$C$13,MAX(D359-(F359-E359),0))))</f>
        <v>0</v>
      </c>
      <c r="H359" s="26" t="n">
        <f aca="false">IF($A359="","",F359+G359)</f>
        <v>2700.82864539056</v>
      </c>
      <c r="I359" s="26" t="n">
        <f aca="false">IF($A359="","",H359-E359)</f>
        <v>2614.6920714787</v>
      </c>
      <c r="J359" s="26" t="n">
        <f aca="false">IF($A359="","",MAX(D359-I359,0))</f>
        <v>13287.4446507113</v>
      </c>
    </row>
    <row r="360" customFormat="false" ht="15" hidden="false" customHeight="false" outlineLevel="0" collapsed="false">
      <c r="A360" s="28" t="n">
        <f aca="false">IF($A359="","",IF(AND(ISNUMBER($J359),$J359&gt;0.005,$A359+1&lt;=('Interest-Only Calculator'!$C$17+'Interest-Only Calculator'!$C$18)),$A359+1,""))</f>
        <v>356</v>
      </c>
      <c r="B360" s="29" t="n">
        <f aca="false">IF($A360="","",EDATE('Interest-Only Calculator'!$C$11,$A360-1))</f>
        <v>57071</v>
      </c>
      <c r="C360" s="30" t="str">
        <f aca="false">IF($A360="","",IF($A360&lt;='Interest-Only Calculator'!$C$17,"Interest-Only","Amortizing"))</f>
        <v>Amortizing</v>
      </c>
      <c r="D360" s="31" t="n">
        <f aca="false">IF($A360="","",J359)</f>
        <v>13287.4446507113</v>
      </c>
      <c r="E360" s="31" t="n">
        <f aca="false">IF($A360="","",D360*'Interest-Only Calculator'!$C$16)</f>
        <v>71.9736585246863</v>
      </c>
      <c r="F360" s="31" t="n">
        <f aca="false">IF($A360="","",IF($A360&lt;='Interest-Only Calculator'!$C$17,E360,MIN('Amortization Schedule'!$M$3,D360+E360)))</f>
        <v>2700.82864539056</v>
      </c>
      <c r="G360" s="31" t="n">
        <f aca="false">IF($A360="","",IF($A360&lt;='Interest-Only Calculator'!$C$17,MIN('Interest-Only Calculator'!$C$12,MAX(D360,0)),MIN('Interest-Only Calculator'!$C$13,MAX(D360-(F360-E360),0))))</f>
        <v>0</v>
      </c>
      <c r="H360" s="31" t="n">
        <f aca="false">IF($A360="","",F360+G360)</f>
        <v>2700.82864539056</v>
      </c>
      <c r="I360" s="31" t="n">
        <f aca="false">IF($A360="","",H360-E360)</f>
        <v>2628.85498686587</v>
      </c>
      <c r="J360" s="31" t="n">
        <f aca="false">IF($A360="","",MAX(D360-I360,0))</f>
        <v>10658.5896638454</v>
      </c>
    </row>
    <row r="361" customFormat="false" ht="15" hidden="false" customHeight="false" outlineLevel="0" collapsed="false">
      <c r="A361" s="23" t="n">
        <f aca="false">IF($A360="","",IF(AND(ISNUMBER($J360),$J360&gt;0.005,$A360+1&lt;=('Interest-Only Calculator'!$C$17+'Interest-Only Calculator'!$C$18)),$A360+1,""))</f>
        <v>357</v>
      </c>
      <c r="B361" s="24" t="n">
        <f aca="false">IF($A361="","",EDATE('Interest-Only Calculator'!$C$11,$A361-1))</f>
        <v>57101</v>
      </c>
      <c r="C361" s="25" t="str">
        <f aca="false">IF($A361="","",IF($A361&lt;='Interest-Only Calculator'!$C$17,"Interest-Only","Amortizing"))</f>
        <v>Amortizing</v>
      </c>
      <c r="D361" s="26" t="n">
        <f aca="false">IF($A361="","",J360)</f>
        <v>10658.5896638454</v>
      </c>
      <c r="E361" s="26" t="n">
        <f aca="false">IF($A361="","",D361*'Interest-Only Calculator'!$C$16)</f>
        <v>57.7340273458295</v>
      </c>
      <c r="F361" s="26" t="n">
        <f aca="false">IF($A361="","",IF($A361&lt;='Interest-Only Calculator'!$C$17,E361,MIN('Amortization Schedule'!$M$3,D361+E361)))</f>
        <v>2700.82864539056</v>
      </c>
      <c r="G361" s="26" t="n">
        <f aca="false">IF($A361="","",IF($A361&lt;='Interest-Only Calculator'!$C$17,MIN('Interest-Only Calculator'!$C$12,MAX(D361,0)),MIN('Interest-Only Calculator'!$C$13,MAX(D361-(F361-E361),0))))</f>
        <v>0</v>
      </c>
      <c r="H361" s="26" t="n">
        <f aca="false">IF($A361="","",F361+G361)</f>
        <v>2700.82864539056</v>
      </c>
      <c r="I361" s="26" t="n">
        <f aca="false">IF($A361="","",H361-E361)</f>
        <v>2643.09461804473</v>
      </c>
      <c r="J361" s="26" t="n">
        <f aca="false">IF($A361="","",MAX(D361-I361,0))</f>
        <v>8015.49504580071</v>
      </c>
    </row>
    <row r="362" customFormat="false" ht="15" hidden="false" customHeight="false" outlineLevel="0" collapsed="false">
      <c r="A362" s="28" t="n">
        <f aca="false">IF($A361="","",IF(AND(ISNUMBER($J361),$J361&gt;0.005,$A361+1&lt;=('Interest-Only Calculator'!$C$17+'Interest-Only Calculator'!$C$18)),$A361+1,""))</f>
        <v>358</v>
      </c>
      <c r="B362" s="29" t="n">
        <f aca="false">IF($A362="","",EDATE('Interest-Only Calculator'!$C$11,$A362-1))</f>
        <v>57132</v>
      </c>
      <c r="C362" s="30" t="str">
        <f aca="false">IF($A362="","",IF($A362&lt;='Interest-Only Calculator'!$C$17,"Interest-Only","Amortizing"))</f>
        <v>Amortizing</v>
      </c>
      <c r="D362" s="31" t="n">
        <f aca="false">IF($A362="","",J361)</f>
        <v>8015.49504580071</v>
      </c>
      <c r="E362" s="31" t="n">
        <f aca="false">IF($A362="","",D362*'Interest-Only Calculator'!$C$16)</f>
        <v>43.4172648314205</v>
      </c>
      <c r="F362" s="31" t="n">
        <f aca="false">IF($A362="","",IF($A362&lt;='Interest-Only Calculator'!$C$17,E362,MIN('Amortization Schedule'!$M$3,D362+E362)))</f>
        <v>2700.82864539056</v>
      </c>
      <c r="G362" s="31" t="n">
        <f aca="false">IF($A362="","",IF($A362&lt;='Interest-Only Calculator'!$C$17,MIN('Interest-Only Calculator'!$C$12,MAX(D362,0)),MIN('Interest-Only Calculator'!$C$13,MAX(D362-(F362-E362),0))))</f>
        <v>0</v>
      </c>
      <c r="H362" s="31" t="n">
        <f aca="false">IF($A362="","",F362+G362)</f>
        <v>2700.82864539056</v>
      </c>
      <c r="I362" s="31" t="n">
        <f aca="false">IF($A362="","",H362-E362)</f>
        <v>2657.41138055914</v>
      </c>
      <c r="J362" s="31" t="n">
        <f aca="false">IF($A362="","",MAX(D362-I362,0))</f>
        <v>5358.08366524158</v>
      </c>
    </row>
    <row r="363" customFormat="false" ht="15" hidden="false" customHeight="false" outlineLevel="0" collapsed="false">
      <c r="A363" s="23" t="n">
        <f aca="false">IF($A362="","",IF(AND(ISNUMBER($J362),$J362&gt;0.005,$A362+1&lt;=('Interest-Only Calculator'!$C$17+'Interest-Only Calculator'!$C$18)),$A362+1,""))</f>
        <v>359</v>
      </c>
      <c r="B363" s="24" t="n">
        <f aca="false">IF($A363="","",EDATE('Interest-Only Calculator'!$C$11,$A363-1))</f>
        <v>57162</v>
      </c>
      <c r="C363" s="25" t="str">
        <f aca="false">IF($A363="","",IF($A363&lt;='Interest-Only Calculator'!$C$17,"Interest-Only","Amortizing"))</f>
        <v>Amortizing</v>
      </c>
      <c r="D363" s="26" t="n">
        <f aca="false">IF($A363="","",J362)</f>
        <v>5358.08366524158</v>
      </c>
      <c r="E363" s="26" t="n">
        <f aca="false">IF($A363="","",D363*'Interest-Only Calculator'!$C$16)</f>
        <v>29.0229531867252</v>
      </c>
      <c r="F363" s="26" t="n">
        <f aca="false">IF($A363="","",IF($A363&lt;='Interest-Only Calculator'!$C$17,E363,MIN('Amortization Schedule'!$M$3,D363+E363)))</f>
        <v>2700.82864539056</v>
      </c>
      <c r="G363" s="26" t="n">
        <f aca="false">IF($A363="","",IF($A363&lt;='Interest-Only Calculator'!$C$17,MIN('Interest-Only Calculator'!$C$12,MAX(D363,0)),MIN('Interest-Only Calculator'!$C$13,MAX(D363-(F363-E363),0))))</f>
        <v>0</v>
      </c>
      <c r="H363" s="26" t="n">
        <f aca="false">IF($A363="","",F363+G363)</f>
        <v>2700.82864539056</v>
      </c>
      <c r="I363" s="26" t="n">
        <f aca="false">IF($A363="","",H363-E363)</f>
        <v>2671.80569220383</v>
      </c>
      <c r="J363" s="26" t="n">
        <f aca="false">IF($A363="","",MAX(D363-I363,0))</f>
        <v>2686.27797303774</v>
      </c>
    </row>
    <row r="364" customFormat="false" ht="15" hidden="false" customHeight="false" outlineLevel="0" collapsed="false">
      <c r="A364" s="28" t="n">
        <f aca="false">IF($A363="","",IF(AND(ISNUMBER($J363),$J363&gt;0.005,$A363+1&lt;=('Interest-Only Calculator'!$C$17+'Interest-Only Calculator'!$C$18)),$A363+1,""))</f>
        <v>360</v>
      </c>
      <c r="B364" s="29" t="n">
        <f aca="false">IF($A364="","",EDATE('Interest-Only Calculator'!$C$11,$A364-1))</f>
        <v>57193</v>
      </c>
      <c r="C364" s="30" t="str">
        <f aca="false">IF($A364="","",IF($A364&lt;='Interest-Only Calculator'!$C$17,"Interest-Only","Amortizing"))</f>
        <v>Amortizing</v>
      </c>
      <c r="D364" s="31" t="n">
        <f aca="false">IF($A364="","",J363)</f>
        <v>2686.27797303774</v>
      </c>
      <c r="E364" s="31" t="n">
        <f aca="false">IF($A364="","",D364*'Interest-Only Calculator'!$C$16)</f>
        <v>14.5506723539544</v>
      </c>
      <c r="F364" s="31" t="n">
        <f aca="false">IF($A364="","",IF($A364&lt;='Interest-Only Calculator'!$C$17,E364,MIN('Amortization Schedule'!$M$3,D364+E364)))</f>
        <v>2700.82864539056</v>
      </c>
      <c r="G364" s="31" t="n">
        <f aca="false">IF($A364="","",IF($A364&lt;='Interest-Only Calculator'!$C$17,MIN('Interest-Only Calculator'!$C$12,MAX(D364,0)),MIN('Interest-Only Calculator'!$C$13,MAX(D364-(F364-E364),0))))</f>
        <v>0</v>
      </c>
      <c r="H364" s="31" t="n">
        <f aca="false">IF($A364="","",F364+G364)</f>
        <v>2700.82864539056</v>
      </c>
      <c r="I364" s="31" t="n">
        <f aca="false">IF($A364="","",H364-E364)</f>
        <v>2686.2779730366</v>
      </c>
      <c r="J364" s="31" t="n">
        <f aca="false">IF($A364="","",MAX(D364-I364,0))</f>
        <v>1.13914211397059E-009</v>
      </c>
    </row>
    <row r="366" customFormat="false" ht="15" hidden="false" customHeight="false" outlineLevel="0" collapsed="false">
      <c r="D366" s="32" t="s">
        <v>59</v>
      </c>
      <c r="E366" s="33" t="n">
        <f aca="false">SUM(E5:E364)</f>
        <v>540248.593617168</v>
      </c>
      <c r="F366" s="33" t="n">
        <f aca="false">SUM(F5:F364)</f>
        <v>940248.593617168</v>
      </c>
      <c r="G366" s="33" t="n">
        <f aca="false">SUM(G5:G364)</f>
        <v>0</v>
      </c>
      <c r="H366" s="33" t="n">
        <f aca="false">SUM(H5:H364)</f>
        <v>940248.593617168</v>
      </c>
      <c r="I366" s="33" t="n">
        <f aca="false">SUM(I5:I364)</f>
        <v>399999.999999999</v>
      </c>
    </row>
  </sheetData>
  <mergeCells count="2">
    <mergeCell ref="A1:J1"/>
    <mergeCell ref="A2:J2"/>
  </mergeCells>
  <conditionalFormatting sqref="A5:J364">
    <cfRule type="expression" priority="2" aboveAverage="0" equalAverage="0" bottom="0" percent="0" rank="0" text="" dxfId="0">
      <formula>$C5="Interest-Only"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2026-08-20T00:21:03Z</dcterms:created>
  <dc:creator>openpyxl</dc:creator>
  <dc:description/>
  <dc:language>en-US</dc:language>
  <cp:lastModifiedBy/>
  <dcterms:modified xsi:type="dcterms:W3CDTF">2026-08-20T00:21:03Z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